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0" windowWidth="15195" windowHeight="10890" tabRatio="812"/>
  </bookViews>
  <sheets>
    <sheet name="Прил.1" sheetId="4" r:id="rId1"/>
    <sheet name="Прил.2" sheetId="8" r:id="rId2"/>
    <sheet name="Прил.3" sheetId="3" r:id="rId3"/>
    <sheet name="Прил.4" sheetId="6" r:id="rId4"/>
    <sheet name="Прил.5" sheetId="7" r:id="rId5"/>
    <sheet name="Прил.7" sheetId="1" r:id="rId6"/>
  </sheets>
  <definedNames>
    <definedName name="_xlnm._FilterDatabase" localSheetId="2" hidden="1">Прил.3!$A$18:$I$52</definedName>
    <definedName name="_xlnm._FilterDatabase" localSheetId="3" hidden="1">Прил.4!$C$13:$T$744</definedName>
    <definedName name="_xlnm._FilterDatabase" localSheetId="4" hidden="1">Прил.5!$C$16:$P$238</definedName>
    <definedName name="_xlnm.Print_Titles" localSheetId="0">Прил.1!$15:$15</definedName>
    <definedName name="_xlnm.Print_Titles" localSheetId="1">Прил.2!$14:$14</definedName>
    <definedName name="_xlnm.Print_Titles" localSheetId="2">Прил.3!$18:$18</definedName>
    <definedName name="_xlnm.Print_Titles" localSheetId="3">Прил.4!$13:$13</definedName>
    <definedName name="_xlnm.Print_Titles" localSheetId="4">Прил.5!$B:$P,Прил.5!$16:$16</definedName>
    <definedName name="_xlnm.Print_Titles" localSheetId="5">Прил.7!$10:$10</definedName>
    <definedName name="_xlnm.Print_Area" localSheetId="0">Прил.1!$A$1:$K$80</definedName>
    <definedName name="_xlnm.Print_Area" localSheetId="1">Прил.2!$A$1:$K$37</definedName>
    <definedName name="_xlnm.Print_Area" localSheetId="2">Прил.3!$A$1:$I$53</definedName>
    <definedName name="_xlnm.Print_Area" localSheetId="3">Прил.4!$A$1:$T$744</definedName>
    <definedName name="_xlnm.Print_Area" localSheetId="4">Прил.5!$A$1:$P$239</definedName>
    <definedName name="_xlnm.Print_Area" localSheetId="5">Прил.7!$A$1:$K$27</definedName>
  </definedNames>
  <calcPr calcId="125725"/>
</workbook>
</file>

<file path=xl/calcChain.xml><?xml version="1.0" encoding="utf-8"?>
<calcChain xmlns="http://schemas.openxmlformats.org/spreadsheetml/2006/main">
  <c r="P689" i="6"/>
  <c r="Q689"/>
  <c r="R689"/>
  <c r="S689"/>
  <c r="T689"/>
  <c r="O689"/>
  <c r="I45" i="4"/>
  <c r="I51"/>
  <c r="M56" i="7"/>
  <c r="N56"/>
  <c r="O56"/>
  <c r="P56"/>
  <c r="K56"/>
  <c r="Q145" i="6"/>
  <c r="Q144" s="1"/>
  <c r="S145"/>
  <c r="S144" s="1"/>
  <c r="O146"/>
  <c r="O145" s="1"/>
  <c r="O144" s="1"/>
  <c r="T190"/>
  <c r="R190"/>
  <c r="P190"/>
  <c r="T275" l="1"/>
  <c r="T274" s="1"/>
  <c r="T273" s="1"/>
  <c r="S275"/>
  <c r="S274" s="1"/>
  <c r="S273" s="1"/>
  <c r="R275"/>
  <c r="Q275"/>
  <c r="P275"/>
  <c r="P274" s="1"/>
  <c r="P273" s="1"/>
  <c r="O275"/>
  <c r="O274" s="1"/>
  <c r="R274"/>
  <c r="R273" s="1"/>
  <c r="Q274"/>
  <c r="Q273" s="1"/>
  <c r="T271"/>
  <c r="S271"/>
  <c r="R271"/>
  <c r="Q271"/>
  <c r="M175" i="7" s="1"/>
  <c r="M174" s="1"/>
  <c r="P271" i="6"/>
  <c r="L175" i="7" s="1"/>
  <c r="L174" s="1"/>
  <c r="O271" i="6"/>
  <c r="O270" s="1"/>
  <c r="O269" s="1"/>
  <c r="K173" i="7" s="1"/>
  <c r="K172" s="1"/>
  <c r="P270" i="6"/>
  <c r="P269" s="1"/>
  <c r="L173" i="7" s="1"/>
  <c r="L172" s="1"/>
  <c r="O273" i="6" l="1"/>
  <c r="K175" i="7"/>
  <c r="K174" s="1"/>
  <c r="T270" i="6"/>
  <c r="T269" s="1"/>
  <c r="P173" i="7" s="1"/>
  <c r="P172" s="1"/>
  <c r="P175"/>
  <c r="P174" s="1"/>
  <c r="S270" i="6"/>
  <c r="S269" s="1"/>
  <c r="O173" i="7" s="1"/>
  <c r="O172" s="1"/>
  <c r="O175"/>
  <c r="O174" s="1"/>
  <c r="R270" i="6"/>
  <c r="R269" s="1"/>
  <c r="N173" i="7" s="1"/>
  <c r="N172" s="1"/>
  <c r="N175"/>
  <c r="N174" s="1"/>
  <c r="Q270" i="6"/>
  <c r="Q269" s="1"/>
  <c r="M173" i="7" s="1"/>
  <c r="M172" s="1"/>
  <c r="K78" i="4"/>
  <c r="J78"/>
  <c r="I78"/>
  <c r="I75" s="1"/>
  <c r="I36" i="3"/>
  <c r="H36"/>
  <c r="G36"/>
  <c r="F36"/>
  <c r="E36"/>
  <c r="D36"/>
  <c r="O452" i="6"/>
  <c r="O451" s="1"/>
  <c r="S452"/>
  <c r="T452" s="1"/>
  <c r="Q452"/>
  <c r="Q451" s="1"/>
  <c r="Q450" s="1"/>
  <c r="R450" s="1"/>
  <c r="P452"/>
  <c r="P451" s="1"/>
  <c r="P64"/>
  <c r="Q64"/>
  <c r="R64"/>
  <c r="S64"/>
  <c r="T64"/>
  <c r="L45" i="7"/>
  <c r="M45"/>
  <c r="N45"/>
  <c r="O45"/>
  <c r="P45"/>
  <c r="N124"/>
  <c r="N125"/>
  <c r="P125"/>
  <c r="L121"/>
  <c r="P121"/>
  <c r="N117"/>
  <c r="R524" i="6"/>
  <c r="S524"/>
  <c r="R452" l="1"/>
  <c r="M105" i="7"/>
  <c r="M104" s="1"/>
  <c r="P449" i="6"/>
  <c r="L105" i="7"/>
  <c r="L104" s="1"/>
  <c r="P450" i="6"/>
  <c r="O449"/>
  <c r="O448" s="1"/>
  <c r="O447" s="1"/>
  <c r="O446" s="1"/>
  <c r="O445" s="1"/>
  <c r="K105" i="7"/>
  <c r="K104" s="1"/>
  <c r="S451" i="6"/>
  <c r="O450"/>
  <c r="Q449"/>
  <c r="Q448" s="1"/>
  <c r="R451"/>
  <c r="N105" i="7" s="1"/>
  <c r="N104" s="1"/>
  <c r="T734" i="6"/>
  <c r="T733" s="1"/>
  <c r="S734"/>
  <c r="S733" s="1"/>
  <c r="R734"/>
  <c r="R733" s="1"/>
  <c r="Q734"/>
  <c r="Q733" s="1"/>
  <c r="P734"/>
  <c r="P733" s="1"/>
  <c r="O734"/>
  <c r="O733" s="1"/>
  <c r="P503"/>
  <c r="P502" s="1"/>
  <c r="Q503"/>
  <c r="Q502" s="1"/>
  <c r="R503"/>
  <c r="R502" s="1"/>
  <c r="S503"/>
  <c r="S502" s="1"/>
  <c r="O139"/>
  <c r="P139"/>
  <c r="P138" s="1"/>
  <c r="P131"/>
  <c r="P130" s="1"/>
  <c r="Q131"/>
  <c r="Q130" s="1"/>
  <c r="R131"/>
  <c r="R130" s="1"/>
  <c r="S131"/>
  <c r="S130" s="1"/>
  <c r="T131"/>
  <c r="T130" s="1"/>
  <c r="O131"/>
  <c r="O130" s="1"/>
  <c r="P59"/>
  <c r="Q59"/>
  <c r="R59"/>
  <c r="S59"/>
  <c r="T59"/>
  <c r="T142"/>
  <c r="T141" s="1"/>
  <c r="S142"/>
  <c r="S141" s="1"/>
  <c r="R142"/>
  <c r="R141" s="1"/>
  <c r="Q142"/>
  <c r="Q141" s="1"/>
  <c r="P142"/>
  <c r="P141" s="1"/>
  <c r="O142"/>
  <c r="O141" s="1"/>
  <c r="T139"/>
  <c r="T138" s="1"/>
  <c r="S139"/>
  <c r="S138" s="1"/>
  <c r="R139"/>
  <c r="R138" s="1"/>
  <c r="Q139"/>
  <c r="Q138" s="1"/>
  <c r="T135"/>
  <c r="T134" s="1"/>
  <c r="S135"/>
  <c r="S134" s="1"/>
  <c r="R135"/>
  <c r="R134" s="1"/>
  <c r="Q135"/>
  <c r="Q134" s="1"/>
  <c r="P135"/>
  <c r="P134" s="1"/>
  <c r="O135"/>
  <c r="O134" s="1"/>
  <c r="P448" l="1"/>
  <c r="P447" s="1"/>
  <c r="P446" s="1"/>
  <c r="P445" s="1"/>
  <c r="O105" i="7"/>
  <c r="O104" s="1"/>
  <c r="S450" i="6"/>
  <c r="T450" s="1"/>
  <c r="T451"/>
  <c r="P105" i="7" s="1"/>
  <c r="P104" s="1"/>
  <c r="S449" i="6"/>
  <c r="Q447"/>
  <c r="Q446" s="1"/>
  <c r="Q445" s="1"/>
  <c r="R449"/>
  <c r="T133"/>
  <c r="P57" i="7" s="1"/>
  <c r="R133" i="6"/>
  <c r="N57" i="7" s="1"/>
  <c r="S133" i="6"/>
  <c r="O57" i="7" s="1"/>
  <c r="P133" i="6"/>
  <c r="L57" i="7" s="1"/>
  <c r="Q133" i="6"/>
  <c r="M57" i="7" s="1"/>
  <c r="K76" i="4"/>
  <c r="K75" s="1"/>
  <c r="J76"/>
  <c r="J75" s="1"/>
  <c r="I76"/>
  <c r="S448" i="6" l="1"/>
  <c r="S447" s="1"/>
  <c r="S446" s="1"/>
  <c r="S445" s="1"/>
  <c r="T449"/>
  <c r="R448"/>
  <c r="R447" s="1"/>
  <c r="R446" s="1"/>
  <c r="R445" s="1"/>
  <c r="I25" i="4"/>
  <c r="J25"/>
  <c r="K25"/>
  <c r="J18"/>
  <c r="K18"/>
  <c r="I18"/>
  <c r="Q37" i="6"/>
  <c r="S37"/>
  <c r="T448" l="1"/>
  <c r="T447" s="1"/>
  <c r="T446" s="1"/>
  <c r="T445" s="1"/>
  <c r="S542"/>
  <c r="T384"/>
  <c r="T383" s="1"/>
  <c r="T382" s="1"/>
  <c r="S384"/>
  <c r="S383" s="1"/>
  <c r="R384"/>
  <c r="R383" s="1"/>
  <c r="Q384"/>
  <c r="Q383" s="1"/>
  <c r="P384"/>
  <c r="P383" s="1"/>
  <c r="O384"/>
  <c r="O383" s="1"/>
  <c r="P476"/>
  <c r="P475" s="1"/>
  <c r="Q476"/>
  <c r="R476"/>
  <c r="R475" s="1"/>
  <c r="S476"/>
  <c r="T476"/>
  <c r="T475" s="1"/>
  <c r="O476"/>
  <c r="P382" l="1"/>
  <c r="L160" i="7"/>
  <c r="O382" i="6"/>
  <c r="K160" i="7"/>
  <c r="S382" i="6"/>
  <c r="O160" i="7"/>
  <c r="R382" i="6"/>
  <c r="N160" i="7"/>
  <c r="Q382" i="6"/>
  <c r="M160" i="7"/>
  <c r="K58" i="4"/>
  <c r="J58"/>
  <c r="I58"/>
  <c r="I46" l="1"/>
  <c r="S722" i="6"/>
  <c r="Q722"/>
  <c r="Q713"/>
  <c r="P729"/>
  <c r="Q729"/>
  <c r="R729"/>
  <c r="S729"/>
  <c r="O729"/>
  <c r="O524"/>
  <c r="O59"/>
  <c r="Q711" l="1"/>
  <c r="K45" i="7"/>
  <c r="K44" s="1"/>
  <c r="O44"/>
  <c r="M44"/>
  <c r="K153"/>
  <c r="K152" s="1"/>
  <c r="O152"/>
  <c r="K151"/>
  <c r="K150" s="1"/>
  <c r="O150"/>
  <c r="P151"/>
  <c r="P150" s="1"/>
  <c r="N151"/>
  <c r="N150" s="1"/>
  <c r="M151"/>
  <c r="M150" s="1"/>
  <c r="M131"/>
  <c r="M130" s="1"/>
  <c r="P371" i="6"/>
  <c r="P370" s="1"/>
  <c r="P369" s="1"/>
  <c r="T371"/>
  <c r="T370" s="1"/>
  <c r="T369" s="1"/>
  <c r="S371"/>
  <c r="S370" s="1"/>
  <c r="S369" s="1"/>
  <c r="Q371"/>
  <c r="R371" s="1"/>
  <c r="O371"/>
  <c r="O370" s="1"/>
  <c r="O369" s="1"/>
  <c r="O496"/>
  <c r="S496"/>
  <c r="S495" s="1"/>
  <c r="S494" s="1"/>
  <c r="O64"/>
  <c r="I30" i="8"/>
  <c r="J30"/>
  <c r="K30"/>
  <c r="J27" i="4"/>
  <c r="P24" i="6"/>
  <c r="Q24"/>
  <c r="R24"/>
  <c r="S24"/>
  <c r="T24"/>
  <c r="O24"/>
  <c r="J55" i="4"/>
  <c r="J54" s="1"/>
  <c r="K55"/>
  <c r="K54" s="1"/>
  <c r="I55"/>
  <c r="I54" s="1"/>
  <c r="P103" i="6"/>
  <c r="P102" s="1"/>
  <c r="P101" s="1"/>
  <c r="Q103"/>
  <c r="Q102" s="1"/>
  <c r="Q101" s="1"/>
  <c r="R103"/>
  <c r="R102" s="1"/>
  <c r="R101" s="1"/>
  <c r="S103"/>
  <c r="S102" s="1"/>
  <c r="S101" s="1"/>
  <c r="T103"/>
  <c r="T102" s="1"/>
  <c r="T101" s="1"/>
  <c r="O103"/>
  <c r="O102" s="1"/>
  <c r="O101" s="1"/>
  <c r="M227" i="7"/>
  <c r="N227"/>
  <c r="O227"/>
  <c r="P227"/>
  <c r="L153" l="1"/>
  <c r="L152" s="1"/>
  <c r="P153"/>
  <c r="P152" s="1"/>
  <c r="Q370" i="6"/>
  <c r="M153" i="7" s="1"/>
  <c r="M152" s="1"/>
  <c r="P575" i="6"/>
  <c r="P574" s="1"/>
  <c r="O575"/>
  <c r="O574" s="1"/>
  <c r="O579"/>
  <c r="O578" s="1"/>
  <c r="O487"/>
  <c r="O486" s="1"/>
  <c r="O460"/>
  <c r="P484"/>
  <c r="P483" s="1"/>
  <c r="P482" s="1"/>
  <c r="P404"/>
  <c r="P403" s="1"/>
  <c r="O722"/>
  <c r="O713"/>
  <c r="O681"/>
  <c r="O560"/>
  <c r="O559" s="1"/>
  <c r="O399"/>
  <c r="O395" s="1"/>
  <c r="O78"/>
  <c r="O72"/>
  <c r="K50" i="4"/>
  <c r="J50"/>
  <c r="I50"/>
  <c r="O711" i="6" l="1"/>
  <c r="R370"/>
  <c r="N153" i="7" s="1"/>
  <c r="N152" s="1"/>
  <c r="Q369" i="6"/>
  <c r="R369" s="1"/>
  <c r="L227" i="7"/>
  <c r="L226" s="1"/>
  <c r="P573" i="6"/>
  <c r="K227" i="7"/>
  <c r="K226" s="1"/>
  <c r="O573" i="6"/>
  <c r="O577"/>
  <c r="K229" i="7"/>
  <c r="K228" s="1"/>
  <c r="K223"/>
  <c r="K222" s="1"/>
  <c r="O558" i="6"/>
  <c r="L166" i="7"/>
  <c r="L165" s="1"/>
  <c r="P402" i="6"/>
  <c r="K89" i="7"/>
  <c r="P89"/>
  <c r="P90"/>
  <c r="O90"/>
  <c r="N89"/>
  <c r="N90"/>
  <c r="M90"/>
  <c r="L89"/>
  <c r="L90"/>
  <c r="O484" i="6"/>
  <c r="O483" s="1"/>
  <c r="O482" s="1"/>
  <c r="O404"/>
  <c r="O403" s="1"/>
  <c r="O402" s="1"/>
  <c r="O238"/>
  <c r="O237" s="1"/>
  <c r="O236" s="1"/>
  <c r="O235" s="1"/>
  <c r="O234" s="1"/>
  <c r="O233" s="1"/>
  <c r="P661"/>
  <c r="P660" s="1"/>
  <c r="P659" s="1"/>
  <c r="P658" s="1"/>
  <c r="L77" i="7" s="1"/>
  <c r="P565" i="6"/>
  <c r="P564" s="1"/>
  <c r="L154" i="7"/>
  <c r="K66"/>
  <c r="K68"/>
  <c r="M67"/>
  <c r="N67"/>
  <c r="O67"/>
  <c r="P67"/>
  <c r="P723" i="6"/>
  <c r="P722" s="1"/>
  <c r="R723"/>
  <c r="R722" s="1"/>
  <c r="T723"/>
  <c r="T722" s="1"/>
  <c r="O661"/>
  <c r="O660" s="1"/>
  <c r="O659" s="1"/>
  <c r="O527"/>
  <c r="T527"/>
  <c r="R527"/>
  <c r="P527"/>
  <c r="T442"/>
  <c r="T441" s="1"/>
  <c r="T440" s="1"/>
  <c r="S442"/>
  <c r="S441" s="1"/>
  <c r="S440" s="1"/>
  <c r="R442"/>
  <c r="R441" s="1"/>
  <c r="R440" s="1"/>
  <c r="Q442"/>
  <c r="Q441" s="1"/>
  <c r="Q440" s="1"/>
  <c r="P442"/>
  <c r="P441" s="1"/>
  <c r="P440" s="1"/>
  <c r="O442"/>
  <c r="O441" s="1"/>
  <c r="O440" s="1"/>
  <c r="T438"/>
  <c r="T437" s="1"/>
  <c r="T436" s="1"/>
  <c r="S438"/>
  <c r="S437" s="1"/>
  <c r="S436" s="1"/>
  <c r="R438"/>
  <c r="R437" s="1"/>
  <c r="R436" s="1"/>
  <c r="Q438"/>
  <c r="Q437" s="1"/>
  <c r="Q436" s="1"/>
  <c r="P438"/>
  <c r="P437" s="1"/>
  <c r="P436" s="1"/>
  <c r="O438"/>
  <c r="O437" s="1"/>
  <c r="S375"/>
  <c r="T375" s="1"/>
  <c r="Q375"/>
  <c r="Q374" s="1"/>
  <c r="Q373" s="1"/>
  <c r="R373" s="1"/>
  <c r="P375"/>
  <c r="P374" s="1"/>
  <c r="P373" s="1"/>
  <c r="O375"/>
  <c r="O374" s="1"/>
  <c r="O373" s="1"/>
  <c r="L52" i="7"/>
  <c r="O429" i="6"/>
  <c r="O428" s="1"/>
  <c r="O249"/>
  <c r="O565"/>
  <c r="O564" s="1"/>
  <c r="O563" s="1"/>
  <c r="O562" s="1"/>
  <c r="O738"/>
  <c r="O737" s="1"/>
  <c r="O732" s="1"/>
  <c r="O623"/>
  <c r="O596"/>
  <c r="O503"/>
  <c r="O502" s="1"/>
  <c r="O230"/>
  <c r="O228" s="1"/>
  <c r="O177"/>
  <c r="O158"/>
  <c r="O51"/>
  <c r="O49" s="1"/>
  <c r="O709"/>
  <c r="O704" s="1"/>
  <c r="R375" l="1"/>
  <c r="S374"/>
  <c r="T374" s="1"/>
  <c r="R374"/>
  <c r="O436"/>
  <c r="K79" i="7"/>
  <c r="O427" i="6"/>
  <c r="K52" i="7"/>
  <c r="K51" s="1"/>
  <c r="O658" i="6"/>
  <c r="Q238" i="7"/>
  <c r="T367" i="6"/>
  <c r="T366" s="1"/>
  <c r="S373" l="1"/>
  <c r="T373" s="1"/>
  <c r="K78" i="7"/>
  <c r="O703" i="6"/>
  <c r="T365"/>
  <c r="P149" i="7"/>
  <c r="P148" s="1"/>
  <c r="L135"/>
  <c r="M135"/>
  <c r="N135"/>
  <c r="O135"/>
  <c r="P135"/>
  <c r="K135"/>
  <c r="N147"/>
  <c r="O147"/>
  <c r="P147"/>
  <c r="M147"/>
  <c r="K64" i="4" l="1"/>
  <c r="K63" s="1"/>
  <c r="J64"/>
  <c r="J63" s="1"/>
  <c r="I64"/>
  <c r="I63" s="1"/>
  <c r="K52"/>
  <c r="J52"/>
  <c r="S391" i="6"/>
  <c r="Q391"/>
  <c r="T361" l="1"/>
  <c r="R355"/>
  <c r="R354" s="1"/>
  <c r="Q295"/>
  <c r="R353" l="1"/>
  <c r="N145" i="7"/>
  <c r="O47" i="6"/>
  <c r="K71" i="4"/>
  <c r="J71"/>
  <c r="I71"/>
  <c r="K67"/>
  <c r="K66" s="1"/>
  <c r="J67"/>
  <c r="J66" s="1"/>
  <c r="J62" s="1"/>
  <c r="I67"/>
  <c r="I66" s="1"/>
  <c r="I62" s="1"/>
  <c r="K60"/>
  <c r="K57" s="1"/>
  <c r="J60"/>
  <c r="J57" s="1"/>
  <c r="I60"/>
  <c r="I57" s="1"/>
  <c r="K48"/>
  <c r="J48"/>
  <c r="I48"/>
  <c r="K46"/>
  <c r="J46"/>
  <c r="K42"/>
  <c r="J42"/>
  <c r="I42"/>
  <c r="K40"/>
  <c r="J40"/>
  <c r="I40"/>
  <c r="K37"/>
  <c r="J37"/>
  <c r="I37"/>
  <c r="K34"/>
  <c r="K33" s="1"/>
  <c r="J34"/>
  <c r="J33" s="1"/>
  <c r="I34"/>
  <c r="I33" s="1"/>
  <c r="K31"/>
  <c r="J31"/>
  <c r="I31"/>
  <c r="K29"/>
  <c r="J29"/>
  <c r="I29"/>
  <c r="K27"/>
  <c r="I27"/>
  <c r="K17"/>
  <c r="J17"/>
  <c r="I17"/>
  <c r="K45" l="1"/>
  <c r="K44" s="1"/>
  <c r="J45"/>
  <c r="I44"/>
  <c r="I39"/>
  <c r="I36" s="1"/>
  <c r="K39"/>
  <c r="K36" s="1"/>
  <c r="K62"/>
  <c r="K24"/>
  <c r="K23" s="1"/>
  <c r="I24"/>
  <c r="I23" s="1"/>
  <c r="J24"/>
  <c r="J23" s="1"/>
  <c r="J39"/>
  <c r="J36" s="1"/>
  <c r="S480" i="6"/>
  <c r="O89" i="7" s="1"/>
  <c r="Q480" i="6"/>
  <c r="M89" i="7" s="1"/>
  <c r="O480" i="6"/>
  <c r="J44" i="4" l="1"/>
  <c r="L88" i="7"/>
  <c r="L87" s="1"/>
  <c r="Q479" i="6"/>
  <c r="O479"/>
  <c r="S479"/>
  <c r="O88" i="7" s="1"/>
  <c r="O87" s="1"/>
  <c r="K88" l="1"/>
  <c r="N88"/>
  <c r="N87" s="1"/>
  <c r="M88"/>
  <c r="M87" s="1"/>
  <c r="Q478" i="6"/>
  <c r="Q475" s="1"/>
  <c r="O478"/>
  <c r="O475" s="1"/>
  <c r="P88" i="7"/>
  <c r="P87" s="1"/>
  <c r="S478" i="6"/>
  <c r="S475" s="1"/>
  <c r="K87" i="7" l="1"/>
  <c r="T656" i="6"/>
  <c r="T655" s="1"/>
  <c r="S656"/>
  <c r="S655" s="1"/>
  <c r="R656"/>
  <c r="R655" s="1"/>
  <c r="Q656"/>
  <c r="Q655" s="1"/>
  <c r="P656"/>
  <c r="P655" s="1"/>
  <c r="O656"/>
  <c r="O655" l="1"/>
  <c r="Q654"/>
  <c r="Q653" s="1"/>
  <c r="Q652" s="1"/>
  <c r="Q651" s="1"/>
  <c r="M77" i="7"/>
  <c r="P654" i="6"/>
  <c r="T654"/>
  <c r="T653" s="1"/>
  <c r="T652" s="1"/>
  <c r="T651" s="1"/>
  <c r="P77" i="7"/>
  <c r="S654" i="6"/>
  <c r="S653" s="1"/>
  <c r="S652" s="1"/>
  <c r="S651" s="1"/>
  <c r="O77" i="7"/>
  <c r="R654" i="6"/>
  <c r="R653" s="1"/>
  <c r="R652" s="1"/>
  <c r="R651" s="1"/>
  <c r="N77" i="7"/>
  <c r="S379" i="6"/>
  <c r="S378" s="1"/>
  <c r="Q379"/>
  <c r="R379" s="1"/>
  <c r="P379"/>
  <c r="P378" s="1"/>
  <c r="P377" s="1"/>
  <c r="O379"/>
  <c r="P368"/>
  <c r="S367"/>
  <c r="Q367"/>
  <c r="R367" s="1"/>
  <c r="O367"/>
  <c r="P367" l="1"/>
  <c r="P366" s="1"/>
  <c r="L149" i="7" s="1"/>
  <c r="L148" s="1"/>
  <c r="L151"/>
  <c r="L150" s="1"/>
  <c r="P653" i="6"/>
  <c r="P652" s="1"/>
  <c r="P651" s="1"/>
  <c r="E48" i="3" s="1"/>
  <c r="O654" i="6"/>
  <c r="O366"/>
  <c r="O378"/>
  <c r="K77" i="7"/>
  <c r="T379" i="6"/>
  <c r="Q378"/>
  <c r="Q377" s="1"/>
  <c r="R377" s="1"/>
  <c r="Q366"/>
  <c r="M149" i="7" s="1"/>
  <c r="M148" s="1"/>
  <c r="T378" i="6"/>
  <c r="S377"/>
  <c r="T377" s="1"/>
  <c r="S366"/>
  <c r="P365" l="1"/>
  <c r="O653"/>
  <c r="O652"/>
  <c r="O651"/>
  <c r="O650"/>
  <c r="D48" i="3" s="1"/>
  <c r="K149" i="7"/>
  <c r="K157"/>
  <c r="O377" i="6"/>
  <c r="O365"/>
  <c r="O149" i="7"/>
  <c r="O148" s="1"/>
  <c r="R366" i="6"/>
  <c r="M155" i="7"/>
  <c r="M154" s="1"/>
  <c r="R378" i="6"/>
  <c r="Q365"/>
  <c r="R365" s="1"/>
  <c r="P155" i="7"/>
  <c r="P154" s="1"/>
  <c r="S365" i="6"/>
  <c r="K156" i="7" l="1"/>
  <c r="K148"/>
  <c r="N155"/>
  <c r="N154" s="1"/>
  <c r="N149"/>
  <c r="N148" s="1"/>
  <c r="Q187" i="6"/>
  <c r="Q185" s="1"/>
  <c r="S187"/>
  <c r="S185" s="1"/>
  <c r="O187"/>
  <c r="T188"/>
  <c r="T187" s="1"/>
  <c r="R188"/>
  <c r="R187" s="1"/>
  <c r="P188"/>
  <c r="P187" s="1"/>
  <c r="O185" l="1"/>
  <c r="P524"/>
  <c r="Q524"/>
  <c r="T524"/>
  <c r="Q587"/>
  <c r="S587"/>
  <c r="L220" i="7"/>
  <c r="L219" s="1"/>
  <c r="M220"/>
  <c r="M219" s="1"/>
  <c r="N220"/>
  <c r="N219" s="1"/>
  <c r="O220"/>
  <c r="O219" s="1"/>
  <c r="P220"/>
  <c r="P219" s="1"/>
  <c r="K220"/>
  <c r="T555" i="6"/>
  <c r="T554" s="1"/>
  <c r="T553" s="1"/>
  <c r="T552" s="1"/>
  <c r="S555"/>
  <c r="S554" s="1"/>
  <c r="S553" s="1"/>
  <c r="S552" s="1"/>
  <c r="R555"/>
  <c r="R554" s="1"/>
  <c r="R553" s="1"/>
  <c r="R552" s="1"/>
  <c r="Q555"/>
  <c r="Q554" s="1"/>
  <c r="Q553" s="1"/>
  <c r="Q552" s="1"/>
  <c r="P555"/>
  <c r="P554" s="1"/>
  <c r="P553" s="1"/>
  <c r="P552" s="1"/>
  <c r="O555"/>
  <c r="L214" i="7"/>
  <c r="M214"/>
  <c r="N214"/>
  <c r="O214"/>
  <c r="P214"/>
  <c r="K214"/>
  <c r="O554" i="6" l="1"/>
  <c r="K219" i="7"/>
  <c r="P623" i="6"/>
  <c r="Q623"/>
  <c r="R623"/>
  <c r="S623"/>
  <c r="T623"/>
  <c r="O553" l="1"/>
  <c r="T738"/>
  <c r="T737" s="1"/>
  <c r="T732" s="1"/>
  <c r="S738"/>
  <c r="S737" s="1"/>
  <c r="S732" s="1"/>
  <c r="R738"/>
  <c r="R737" s="1"/>
  <c r="R732" s="1"/>
  <c r="Q738"/>
  <c r="Q737" s="1"/>
  <c r="Q732" s="1"/>
  <c r="P738"/>
  <c r="P737" s="1"/>
  <c r="P732" s="1"/>
  <c r="S709"/>
  <c r="S704" s="1"/>
  <c r="Q709"/>
  <c r="Q704" s="1"/>
  <c r="Q703" s="1"/>
  <c r="T741"/>
  <c r="T740" s="1"/>
  <c r="S741"/>
  <c r="S740" s="1"/>
  <c r="R741"/>
  <c r="R740" s="1"/>
  <c r="Q741"/>
  <c r="Q740" s="1"/>
  <c r="P741"/>
  <c r="P740" s="1"/>
  <c r="O741"/>
  <c r="T713"/>
  <c r="T711" s="1"/>
  <c r="T709" s="1"/>
  <c r="S713"/>
  <c r="S711" s="1"/>
  <c r="R713"/>
  <c r="P713"/>
  <c r="T704"/>
  <c r="T701"/>
  <c r="S701"/>
  <c r="R701"/>
  <c r="Q701"/>
  <c r="P701"/>
  <c r="O701"/>
  <c r="T698"/>
  <c r="S698"/>
  <c r="R698"/>
  <c r="Q698"/>
  <c r="P698"/>
  <c r="O698"/>
  <c r="S703" l="1"/>
  <c r="Q697"/>
  <c r="M36" i="7" s="1"/>
  <c r="S697" i="6"/>
  <c r="O36" i="7" s="1"/>
  <c r="O697" i="6"/>
  <c r="P711"/>
  <c r="P709" s="1"/>
  <c r="P704" s="1"/>
  <c r="P703" s="1"/>
  <c r="L37" i="7" s="1"/>
  <c r="R711" i="6"/>
  <c r="R709" s="1"/>
  <c r="R704" s="1"/>
  <c r="R703" s="1"/>
  <c r="N37" i="7" s="1"/>
  <c r="O552" i="6"/>
  <c r="O740"/>
  <c r="T697"/>
  <c r="P36" i="7" s="1"/>
  <c r="R697" i="6"/>
  <c r="N36" i="7" s="1"/>
  <c r="P697" i="6"/>
  <c r="L36" i="7" s="1"/>
  <c r="T703" i="6"/>
  <c r="P37" i="7" s="1"/>
  <c r="O37"/>
  <c r="N38"/>
  <c r="P38"/>
  <c r="M38"/>
  <c r="O38"/>
  <c r="K36" l="1"/>
  <c r="P696" i="6"/>
  <c r="P695" s="1"/>
  <c r="P694" s="1"/>
  <c r="P693" s="1"/>
  <c r="P692" s="1"/>
  <c r="E51" i="3" s="1"/>
  <c r="T696" i="6"/>
  <c r="T695" s="1"/>
  <c r="T694" s="1"/>
  <c r="T693" s="1"/>
  <c r="T692" s="1"/>
  <c r="I51" i="3" s="1"/>
  <c r="L38" i="7"/>
  <c r="L35" s="1"/>
  <c r="R696" i="6"/>
  <c r="R695" s="1"/>
  <c r="R694" s="1"/>
  <c r="R693" s="1"/>
  <c r="R692" s="1"/>
  <c r="G51" i="3" s="1"/>
  <c r="N35" i="7"/>
  <c r="P35"/>
  <c r="O35"/>
  <c r="S696" i="6"/>
  <c r="S695" s="1"/>
  <c r="S694" s="1"/>
  <c r="S693" s="1"/>
  <c r="Q696"/>
  <c r="Q695" s="1"/>
  <c r="Q694" s="1"/>
  <c r="Q693" s="1"/>
  <c r="Q692" s="1"/>
  <c r="M37" i="7"/>
  <c r="M35" s="1"/>
  <c r="K37"/>
  <c r="S692" i="6" l="1"/>
  <c r="H51" i="3" s="1"/>
  <c r="F51"/>
  <c r="O696" i="6"/>
  <c r="O695" s="1"/>
  <c r="K38" i="7"/>
  <c r="T571" i="6"/>
  <c r="T570" s="1"/>
  <c r="S571"/>
  <c r="S570" s="1"/>
  <c r="R571"/>
  <c r="R570" s="1"/>
  <c r="N231" i="7" s="1"/>
  <c r="N230" s="1"/>
  <c r="Q571" i="6"/>
  <c r="Q570" s="1"/>
  <c r="M231" i="7" s="1"/>
  <c r="M230" s="1"/>
  <c r="P571" i="6"/>
  <c r="P570" s="1"/>
  <c r="O571"/>
  <c r="O570" l="1"/>
  <c r="K35" i="7"/>
  <c r="L231"/>
  <c r="L230" s="1"/>
  <c r="P569" i="6"/>
  <c r="P231" i="7"/>
  <c r="P230" s="1"/>
  <c r="T569" i="6"/>
  <c r="O231" i="7"/>
  <c r="O230" s="1"/>
  <c r="S569" i="6"/>
  <c r="R569"/>
  <c r="Q569"/>
  <c r="O511"/>
  <c r="S511"/>
  <c r="Q511"/>
  <c r="K231" i="7" l="1"/>
  <c r="O694" i="6"/>
  <c r="O693" s="1"/>
  <c r="O569"/>
  <c r="O557" s="1"/>
  <c r="P497"/>
  <c r="R497"/>
  <c r="T497"/>
  <c r="S363"/>
  <c r="Q363"/>
  <c r="R363" s="1"/>
  <c r="P363"/>
  <c r="P362" s="1"/>
  <c r="P361" s="1"/>
  <c r="O363"/>
  <c r="O362" s="1"/>
  <c r="Q177"/>
  <c r="S177"/>
  <c r="T179"/>
  <c r="R179"/>
  <c r="P179"/>
  <c r="P34"/>
  <c r="Q34"/>
  <c r="R34"/>
  <c r="S34"/>
  <c r="T34"/>
  <c r="O34"/>
  <c r="O692" l="1"/>
  <c r="K230" i="7"/>
  <c r="S362" i="6"/>
  <c r="Q362"/>
  <c r="P126"/>
  <c r="Q126"/>
  <c r="R126"/>
  <c r="S126"/>
  <c r="T126"/>
  <c r="O126"/>
  <c r="K147" i="7" l="1"/>
  <c r="S361" i="6"/>
  <c r="R362"/>
  <c r="Q361"/>
  <c r="R361" s="1"/>
  <c r="Q112"/>
  <c r="R112"/>
  <c r="S112"/>
  <c r="T112"/>
  <c r="O112"/>
  <c r="K103" i="7"/>
  <c r="K109"/>
  <c r="K111"/>
  <c r="K113"/>
  <c r="K119"/>
  <c r="K123"/>
  <c r="K127"/>
  <c r="K131"/>
  <c r="K133"/>
  <c r="N144"/>
  <c r="P141"/>
  <c r="P140" s="1"/>
  <c r="O141"/>
  <c r="O140" s="1"/>
  <c r="N141"/>
  <c r="N140" s="1"/>
  <c r="M141"/>
  <c r="M140" s="1"/>
  <c r="L141"/>
  <c r="L140" s="1"/>
  <c r="K146" l="1"/>
  <c r="D51" i="3"/>
  <c r="K110" i="7"/>
  <c r="K112"/>
  <c r="K118"/>
  <c r="K102"/>
  <c r="K122"/>
  <c r="K108"/>
  <c r="T399" i="6"/>
  <c r="T395" s="1"/>
  <c r="S399"/>
  <c r="S395" s="1"/>
  <c r="R399"/>
  <c r="R395" s="1"/>
  <c r="Q399"/>
  <c r="Q395" s="1"/>
  <c r="P399"/>
  <c r="P395" s="1"/>
  <c r="S359"/>
  <c r="T359" s="1"/>
  <c r="Q359"/>
  <c r="R359" s="1"/>
  <c r="P359"/>
  <c r="P358" s="1"/>
  <c r="O359"/>
  <c r="S355"/>
  <c r="T355" s="1"/>
  <c r="Q355"/>
  <c r="P355"/>
  <c r="P354" s="1"/>
  <c r="O355"/>
  <c r="S351"/>
  <c r="T351" s="1"/>
  <c r="Q351"/>
  <c r="R351" s="1"/>
  <c r="P351"/>
  <c r="P350" s="1"/>
  <c r="O351"/>
  <c r="S347"/>
  <c r="T347" s="1"/>
  <c r="Q347"/>
  <c r="R347" s="1"/>
  <c r="P347"/>
  <c r="P346" s="1"/>
  <c r="L139" i="7" s="1"/>
  <c r="O347" i="6"/>
  <c r="S343"/>
  <c r="T343" s="1"/>
  <c r="Q343"/>
  <c r="R343" s="1"/>
  <c r="P343"/>
  <c r="P342" s="1"/>
  <c r="O343"/>
  <c r="P460"/>
  <c r="P459" s="1"/>
  <c r="P458" s="1"/>
  <c r="O342" l="1"/>
  <c r="O354"/>
  <c r="O346"/>
  <c r="O350"/>
  <c r="S350"/>
  <c r="O143" i="7" s="1"/>
  <c r="O142" s="1"/>
  <c r="S354" i="6"/>
  <c r="O145" i="7" s="1"/>
  <c r="O144" s="1"/>
  <c r="O358" i="6"/>
  <c r="K134" i="7"/>
  <c r="L147"/>
  <c r="L146" s="1"/>
  <c r="L145"/>
  <c r="L144" s="1"/>
  <c r="P357" i="6"/>
  <c r="L157" i="7"/>
  <c r="L156" s="1"/>
  <c r="S358" i="6"/>
  <c r="S357" s="1"/>
  <c r="T357" s="1"/>
  <c r="S342"/>
  <c r="O137" i="7" s="1"/>
  <c r="S346" i="6"/>
  <c r="S345" s="1"/>
  <c r="T345" s="1"/>
  <c r="P353"/>
  <c r="Q346"/>
  <c r="Q345" s="1"/>
  <c r="R345" s="1"/>
  <c r="Q354"/>
  <c r="O146" i="7"/>
  <c r="Q358" i="6"/>
  <c r="M157" i="7" s="1"/>
  <c r="M156" s="1"/>
  <c r="Q350" i="6"/>
  <c r="M143" i="7" s="1"/>
  <c r="M142" s="1"/>
  <c r="P345" i="6"/>
  <c r="Q342"/>
  <c r="M137" i="7" s="1"/>
  <c r="L143"/>
  <c r="L142" s="1"/>
  <c r="P349" i="6"/>
  <c r="P341"/>
  <c r="L137" i="7"/>
  <c r="K137" l="1"/>
  <c r="O345" i="6"/>
  <c r="K139" i="7"/>
  <c r="O341" i="6"/>
  <c r="O349"/>
  <c r="K141" i="7"/>
  <c r="K140" s="1"/>
  <c r="O353" i="6"/>
  <c r="K143" i="7"/>
  <c r="K145"/>
  <c r="K144" s="1"/>
  <c r="S353" i="6"/>
  <c r="T353" s="1"/>
  <c r="O357"/>
  <c r="T354"/>
  <c r="P145" i="7" s="1"/>
  <c r="P144" s="1"/>
  <c r="S349" i="6"/>
  <c r="T349" s="1"/>
  <c r="T350"/>
  <c r="P143" i="7" s="1"/>
  <c r="P142" s="1"/>
  <c r="T346" i="6"/>
  <c r="P139" i="7" s="1"/>
  <c r="P146"/>
  <c r="Q353" i="6"/>
  <c r="M145" i="7"/>
  <c r="M144" s="1"/>
  <c r="T358" i="6"/>
  <c r="P157" i="7" s="1"/>
  <c r="P156" s="1"/>
  <c r="O157"/>
  <c r="O156" s="1"/>
  <c r="M139"/>
  <c r="M146"/>
  <c r="T342" i="6"/>
  <c r="P137" i="7" s="1"/>
  <c r="O139"/>
  <c r="S341" i="6"/>
  <c r="T341" s="1"/>
  <c r="N146" i="7"/>
  <c r="R346" i="6"/>
  <c r="N139" i="7" s="1"/>
  <c r="Q349" i="6"/>
  <c r="R349" s="1"/>
  <c r="R358"/>
  <c r="N157" i="7" s="1"/>
  <c r="N156" s="1"/>
  <c r="Q357" i="6"/>
  <c r="R357" s="1"/>
  <c r="R342"/>
  <c r="N137" i="7" s="1"/>
  <c r="R350" i="6"/>
  <c r="N143" i="7" s="1"/>
  <c r="N142" s="1"/>
  <c r="Q341" i="6"/>
  <c r="R341" s="1"/>
  <c r="T119"/>
  <c r="S119"/>
  <c r="R119"/>
  <c r="Q119"/>
  <c r="P119"/>
  <c r="O119"/>
  <c r="O117" s="1"/>
  <c r="K136" i="7" l="1"/>
  <c r="K138"/>
  <c r="K142"/>
  <c r="P68" i="6"/>
  <c r="Q68"/>
  <c r="R68"/>
  <c r="S68"/>
  <c r="T68"/>
  <c r="O68"/>
  <c r="P673"/>
  <c r="Q673"/>
  <c r="R673"/>
  <c r="S673"/>
  <c r="T673"/>
  <c r="O673"/>
  <c r="T627" l="1"/>
  <c r="P30" i="7" s="1"/>
  <c r="S627" i="6"/>
  <c r="O30" i="7" s="1"/>
  <c r="R627" i="6"/>
  <c r="N30" i="7" s="1"/>
  <c r="Q627" i="6"/>
  <c r="M30" i="7" s="1"/>
  <c r="P627" i="6"/>
  <c r="L30" i="7" s="1"/>
  <c r="O627" i="6"/>
  <c r="P621"/>
  <c r="P620" s="1"/>
  <c r="Q621"/>
  <c r="Q620" s="1"/>
  <c r="R621"/>
  <c r="R620" s="1"/>
  <c r="S621"/>
  <c r="S620" s="1"/>
  <c r="T621"/>
  <c r="T620" s="1"/>
  <c r="O621"/>
  <c r="O620" l="1"/>
  <c r="K30" i="7"/>
  <c r="T619" i="6"/>
  <c r="P29" i="7"/>
  <c r="P28" s="1"/>
  <c r="R619" i="6"/>
  <c r="N29" i="7"/>
  <c r="N28" s="1"/>
  <c r="P619" i="6"/>
  <c r="L29" i="7"/>
  <c r="L28" s="1"/>
  <c r="S619" i="6"/>
  <c r="O29" i="7"/>
  <c r="O28" s="1"/>
  <c r="Q619" i="6"/>
  <c r="M29" i="7"/>
  <c r="M28" s="1"/>
  <c r="T606" i="6"/>
  <c r="S606"/>
  <c r="R606"/>
  <c r="Q606"/>
  <c r="P606"/>
  <c r="O606"/>
  <c r="T601"/>
  <c r="S601"/>
  <c r="R601"/>
  <c r="Q601"/>
  <c r="P601"/>
  <c r="O601"/>
  <c r="S596"/>
  <c r="Q596"/>
  <c r="T549"/>
  <c r="T548" s="1"/>
  <c r="T547" s="1"/>
  <c r="R549"/>
  <c r="R548" s="1"/>
  <c r="R547" s="1"/>
  <c r="R546" s="1"/>
  <c r="Q542"/>
  <c r="Q538" s="1"/>
  <c r="O542"/>
  <c r="P517"/>
  <c r="Q517"/>
  <c r="R517"/>
  <c r="S517"/>
  <c r="T517"/>
  <c r="O619" l="1"/>
  <c r="K29" i="7"/>
  <c r="K28" s="1"/>
  <c r="T335" i="6"/>
  <c r="T334" s="1"/>
  <c r="T333" s="1"/>
  <c r="T192" l="1"/>
  <c r="R192"/>
  <c r="P192"/>
  <c r="S168"/>
  <c r="S165" s="1"/>
  <c r="S164" s="1"/>
  <c r="Q168"/>
  <c r="Q165" s="1"/>
  <c r="Q164" s="1"/>
  <c r="T168"/>
  <c r="T165" s="1"/>
  <c r="T164" s="1"/>
  <c r="R168"/>
  <c r="R165" s="1"/>
  <c r="R164" s="1"/>
  <c r="P168"/>
  <c r="P165" s="1"/>
  <c r="P164" s="1"/>
  <c r="O168"/>
  <c r="O165" l="1"/>
  <c r="P163"/>
  <c r="P162" s="1"/>
  <c r="L200" i="7"/>
  <c r="L199" s="1"/>
  <c r="T163" i="6"/>
  <c r="T162" s="1"/>
  <c r="P200" i="7"/>
  <c r="P199" s="1"/>
  <c r="S163" i="6"/>
  <c r="S162" s="1"/>
  <c r="O200" i="7"/>
  <c r="O199" s="1"/>
  <c r="R163" i="6"/>
  <c r="R162" s="1"/>
  <c r="N200" i="7"/>
  <c r="N199" s="1"/>
  <c r="Q163" i="6"/>
  <c r="Q162" s="1"/>
  <c r="M200" i="7"/>
  <c r="M199" s="1"/>
  <c r="P96" i="6"/>
  <c r="Q96"/>
  <c r="R96"/>
  <c r="S96"/>
  <c r="T96"/>
  <c r="O96"/>
  <c r="T80"/>
  <c r="S80"/>
  <c r="R80"/>
  <c r="Q80"/>
  <c r="P80"/>
  <c r="O80"/>
  <c r="O164" l="1"/>
  <c r="K237" i="7"/>
  <c r="O587" i="6"/>
  <c r="K235" i="7" l="1"/>
  <c r="K200"/>
  <c r="O163" i="6"/>
  <c r="L133" i="7"/>
  <c r="M133"/>
  <c r="N133"/>
  <c r="O133"/>
  <c r="P133"/>
  <c r="S335" i="6"/>
  <c r="S334" s="1"/>
  <c r="S333" s="1"/>
  <c r="Q335"/>
  <c r="Q334" s="1"/>
  <c r="R334" s="1"/>
  <c r="P335"/>
  <c r="L132" i="7" s="1"/>
  <c r="O335" i="6"/>
  <c r="S339"/>
  <c r="S338" s="1"/>
  <c r="T338" s="1"/>
  <c r="Q339"/>
  <c r="M134" i="7" s="1"/>
  <c r="P339" i="6"/>
  <c r="L134" i="7" s="1"/>
  <c r="O339" i="6"/>
  <c r="K199" i="7" l="1"/>
  <c r="O162" i="6"/>
  <c r="K132" i="7"/>
  <c r="Q338" i="6"/>
  <c r="R338" s="1"/>
  <c r="P338"/>
  <c r="P337" s="1"/>
  <c r="O334"/>
  <c r="S337"/>
  <c r="T337" s="1"/>
  <c r="P334"/>
  <c r="P333" s="1"/>
  <c r="Q333"/>
  <c r="R333" s="1"/>
  <c r="O338"/>
  <c r="T339"/>
  <c r="P134" i="7" s="1"/>
  <c r="O134"/>
  <c r="P132"/>
  <c r="O132"/>
  <c r="R335" i="6"/>
  <c r="N132" i="7" s="1"/>
  <c r="M132"/>
  <c r="R339" i="6"/>
  <c r="N134" i="7" s="1"/>
  <c r="M32"/>
  <c r="M31" s="1"/>
  <c r="O32"/>
  <c r="O31" s="1"/>
  <c r="K32"/>
  <c r="S417" i="6"/>
  <c r="S416" s="1"/>
  <c r="S415" s="1"/>
  <c r="S414" s="1"/>
  <c r="Q417"/>
  <c r="Q416" s="1"/>
  <c r="Q415" s="1"/>
  <c r="Q414" s="1"/>
  <c r="O417"/>
  <c r="P417"/>
  <c r="P416" s="1"/>
  <c r="T409"/>
  <c r="R409"/>
  <c r="R408" s="1"/>
  <c r="R407" s="1"/>
  <c r="O586"/>
  <c r="O210"/>
  <c r="R181"/>
  <c r="P181"/>
  <c r="R178"/>
  <c r="R177" s="1"/>
  <c r="P178"/>
  <c r="P177" s="1"/>
  <c r="O585" l="1"/>
  <c r="O416"/>
  <c r="K31" i="7"/>
  <c r="O333" i="6"/>
  <c r="O337"/>
  <c r="Q337"/>
  <c r="R337" s="1"/>
  <c r="P130" i="7"/>
  <c r="O130"/>
  <c r="N130"/>
  <c r="L130"/>
  <c r="O517" i="6"/>
  <c r="S331"/>
  <c r="Q331"/>
  <c r="P331"/>
  <c r="P330" s="1"/>
  <c r="O331"/>
  <c r="T220"/>
  <c r="T219" s="1"/>
  <c r="T218" s="1"/>
  <c r="T217" s="1"/>
  <c r="T216" s="1"/>
  <c r="T215" s="1"/>
  <c r="S220"/>
  <c r="S219" s="1"/>
  <c r="S218" s="1"/>
  <c r="S217" s="1"/>
  <c r="S216" s="1"/>
  <c r="S215" s="1"/>
  <c r="R220"/>
  <c r="R219" s="1"/>
  <c r="R218" s="1"/>
  <c r="R217" s="1"/>
  <c r="R216" s="1"/>
  <c r="R215" s="1"/>
  <c r="Q220"/>
  <c r="Q219" s="1"/>
  <c r="Q218" s="1"/>
  <c r="P220"/>
  <c r="P219" s="1"/>
  <c r="P218" s="1"/>
  <c r="P217" s="1"/>
  <c r="P216" s="1"/>
  <c r="P215" s="1"/>
  <c r="O220"/>
  <c r="P213"/>
  <c r="P212" s="1"/>
  <c r="Q213"/>
  <c r="Q212" s="1"/>
  <c r="R213"/>
  <c r="R212" s="1"/>
  <c r="S213"/>
  <c r="S212" s="1"/>
  <c r="T213"/>
  <c r="T212" s="1"/>
  <c r="O213"/>
  <c r="K25" i="8"/>
  <c r="J25"/>
  <c r="I25"/>
  <c r="K23"/>
  <c r="J23"/>
  <c r="I23"/>
  <c r="P329" i="6" l="1"/>
  <c r="L124" i="7" s="1"/>
  <c r="L125"/>
  <c r="O415" i="6"/>
  <c r="O219"/>
  <c r="O212"/>
  <c r="K130" i="7"/>
  <c r="O584" i="6"/>
  <c r="O330"/>
  <c r="K125" i="7" s="1"/>
  <c r="Q330" i="6"/>
  <c r="S330"/>
  <c r="P72"/>
  <c r="Q72"/>
  <c r="R72"/>
  <c r="S72"/>
  <c r="T72"/>
  <c r="T78"/>
  <c r="S78"/>
  <c r="R78"/>
  <c r="Q78"/>
  <c r="P78"/>
  <c r="Q329" l="1"/>
  <c r="M124" i="7" s="1"/>
  <c r="M125"/>
  <c r="S329" i="6"/>
  <c r="O124" i="7" s="1"/>
  <c r="O125"/>
  <c r="O583" i="6"/>
  <c r="O414"/>
  <c r="O413" s="1"/>
  <c r="O218"/>
  <c r="O329"/>
  <c r="K124" i="7" s="1"/>
  <c r="T564" i="6"/>
  <c r="R564"/>
  <c r="P415"/>
  <c r="P414" s="1"/>
  <c r="T415"/>
  <c r="T414" s="1"/>
  <c r="R415"/>
  <c r="R414" s="1"/>
  <c r="R563" l="1"/>
  <c r="N225" i="7" s="1"/>
  <c r="N224" s="1"/>
  <c r="N221" s="1"/>
  <c r="N226"/>
  <c r="T563" i="6"/>
  <c r="P225" i="7" s="1"/>
  <c r="P224" s="1"/>
  <c r="P221" s="1"/>
  <c r="P226"/>
  <c r="O582" i="6"/>
  <c r="D40" i="3" s="1"/>
  <c r="K218" i="7"/>
  <c r="O217" i="6"/>
  <c r="T413"/>
  <c r="P218" i="7"/>
  <c r="P217" s="1"/>
  <c r="P216" s="1"/>
  <c r="R413" i="6"/>
  <c r="N218" i="7"/>
  <c r="N217" s="1"/>
  <c r="N216" s="1"/>
  <c r="P413" i="6"/>
  <c r="L218" i="7"/>
  <c r="L217" s="1"/>
  <c r="L216" s="1"/>
  <c r="T562" i="6" l="1"/>
  <c r="T557" s="1"/>
  <c r="T551" s="1"/>
  <c r="R562"/>
  <c r="R557" s="1"/>
  <c r="R551" s="1"/>
  <c r="K217" i="7"/>
  <c r="O216" i="6"/>
  <c r="N215" i="7"/>
  <c r="P215"/>
  <c r="T178" i="6"/>
  <c r="T177" s="1"/>
  <c r="K216" i="7" l="1"/>
  <c r="O215" i="6"/>
  <c r="R161"/>
  <c r="R159" s="1"/>
  <c r="P161"/>
  <c r="P159" s="1"/>
  <c r="T161"/>
  <c r="T159" s="1"/>
  <c r="O161"/>
  <c r="S161"/>
  <c r="Q161"/>
  <c r="P39"/>
  <c r="Q39"/>
  <c r="R39"/>
  <c r="S39"/>
  <c r="T39"/>
  <c r="O39"/>
  <c r="T291" l="1"/>
  <c r="T290" s="1"/>
  <c r="T289" s="1"/>
  <c r="R323"/>
  <c r="T287"/>
  <c r="T286" s="1"/>
  <c r="T285" s="1"/>
  <c r="R322" l="1"/>
  <c r="R321" s="1"/>
  <c r="N126" i="7"/>
  <c r="K35" i="8"/>
  <c r="J35"/>
  <c r="I35"/>
  <c r="K33"/>
  <c r="J33"/>
  <c r="I33"/>
  <c r="K29"/>
  <c r="J29"/>
  <c r="I29"/>
  <c r="K27"/>
  <c r="K22" s="1"/>
  <c r="J27"/>
  <c r="J22" s="1"/>
  <c r="I27"/>
  <c r="I22" s="1"/>
  <c r="K20"/>
  <c r="J20"/>
  <c r="I20"/>
  <c r="K18"/>
  <c r="J18"/>
  <c r="I18"/>
  <c r="K73" i="4"/>
  <c r="K70" s="1"/>
  <c r="K69" s="1"/>
  <c r="K16" s="1"/>
  <c r="J73"/>
  <c r="J70" s="1"/>
  <c r="J69" s="1"/>
  <c r="J16" s="1"/>
  <c r="I73"/>
  <c r="I70" s="1"/>
  <c r="I69" s="1"/>
  <c r="I16" s="1"/>
  <c r="L138" i="7"/>
  <c r="M138"/>
  <c r="N138"/>
  <c r="O138"/>
  <c r="P138"/>
  <c r="P256" i="6"/>
  <c r="P254"/>
  <c r="K32" i="8" l="1"/>
  <c r="I17"/>
  <c r="J32"/>
  <c r="I32"/>
  <c r="J17"/>
  <c r="K17"/>
  <c r="T202" i="6"/>
  <c r="T201" s="1"/>
  <c r="T200" s="1"/>
  <c r="S202"/>
  <c r="S201" s="1"/>
  <c r="S200" s="1"/>
  <c r="S199" s="1"/>
  <c r="S198" s="1"/>
  <c r="S197" s="1"/>
  <c r="R202"/>
  <c r="R201" s="1"/>
  <c r="R200" s="1"/>
  <c r="Q202"/>
  <c r="Q201" s="1"/>
  <c r="Q200" s="1"/>
  <c r="Q199" s="1"/>
  <c r="Q198" s="1"/>
  <c r="Q197" s="1"/>
  <c r="P202"/>
  <c r="P201" s="1"/>
  <c r="P200" s="1"/>
  <c r="O202"/>
  <c r="O201" l="1"/>
  <c r="J16" i="8"/>
  <c r="J15" s="1"/>
  <c r="J21" i="1" s="1"/>
  <c r="K16" i="8"/>
  <c r="K15" s="1"/>
  <c r="K21" i="1" s="1"/>
  <c r="I16" i="8"/>
  <c r="I15" s="1"/>
  <c r="R199" i="6"/>
  <c r="R198" s="1"/>
  <c r="R197" s="1"/>
  <c r="N34" i="7"/>
  <c r="N33" s="1"/>
  <c r="P199" i="6"/>
  <c r="P198" s="1"/>
  <c r="P197" s="1"/>
  <c r="L34" i="7"/>
  <c r="L33" s="1"/>
  <c r="T199" i="6"/>
  <c r="T198" s="1"/>
  <c r="T197" s="1"/>
  <c r="P34" i="7"/>
  <c r="P33" s="1"/>
  <c r="O34"/>
  <c r="O33" s="1"/>
  <c r="M34"/>
  <c r="M33" s="1"/>
  <c r="O200" i="6" l="1"/>
  <c r="T648"/>
  <c r="T647" s="1"/>
  <c r="T646" s="1"/>
  <c r="S648"/>
  <c r="S647" s="1"/>
  <c r="S646" s="1"/>
  <c r="R648"/>
  <c r="R647" s="1"/>
  <c r="R646" s="1"/>
  <c r="Q648"/>
  <c r="Q647" s="1"/>
  <c r="Q646" s="1"/>
  <c r="P648"/>
  <c r="P647" s="1"/>
  <c r="P646" s="1"/>
  <c r="O648"/>
  <c r="S564"/>
  <c r="Q564"/>
  <c r="M226" i="7" s="1"/>
  <c r="P563" i="6"/>
  <c r="L225" i="7" s="1"/>
  <c r="S549" i="6"/>
  <c r="Q549"/>
  <c r="Q548" s="1"/>
  <c r="M213" i="7" s="1"/>
  <c r="P549" i="6"/>
  <c r="P548" s="1"/>
  <c r="L213" i="7" s="1"/>
  <c r="O549" i="6"/>
  <c r="S411"/>
  <c r="Q411"/>
  <c r="P411"/>
  <c r="P410" s="1"/>
  <c r="O411"/>
  <c r="O218" i="7"/>
  <c r="O217" s="1"/>
  <c r="O216" s="1"/>
  <c r="S563" i="6" l="1"/>
  <c r="O225" i="7" s="1"/>
  <c r="O224" s="1"/>
  <c r="O221" s="1"/>
  <c r="O215" s="1"/>
  <c r="O226"/>
  <c r="K34"/>
  <c r="O199" i="6"/>
  <c r="O410"/>
  <c r="O409" s="1"/>
  <c r="O647"/>
  <c r="O548"/>
  <c r="K213" i="7"/>
  <c r="K225"/>
  <c r="P409" i="6"/>
  <c r="P408" s="1"/>
  <c r="P407" s="1"/>
  <c r="L212" i="7"/>
  <c r="L211" s="1"/>
  <c r="L210" s="1"/>
  <c r="L209" s="1"/>
  <c r="L224"/>
  <c r="L221" s="1"/>
  <c r="L215" s="1"/>
  <c r="P562" i="6"/>
  <c r="P557" s="1"/>
  <c r="P551" s="1"/>
  <c r="O136" i="7"/>
  <c r="P547" i="6"/>
  <c r="P546" s="1"/>
  <c r="S548"/>
  <c r="O213" i="7" s="1"/>
  <c r="Q410" i="6"/>
  <c r="S410"/>
  <c r="Q563"/>
  <c r="M225" i="7" s="1"/>
  <c r="N213"/>
  <c r="Q547" i="6"/>
  <c r="Q546" s="1"/>
  <c r="Q545" s="1"/>
  <c r="S413"/>
  <c r="S562" l="1"/>
  <c r="S557" s="1"/>
  <c r="S551" s="1"/>
  <c r="K212" i="7"/>
  <c r="O547" i="6"/>
  <c r="K33" i="7"/>
  <c r="O646" i="6"/>
  <c r="O198"/>
  <c r="O408"/>
  <c r="K224" i="7"/>
  <c r="K221" s="1"/>
  <c r="O551" i="6"/>
  <c r="L208" i="7"/>
  <c r="M224"/>
  <c r="M221" s="1"/>
  <c r="Q562" i="6"/>
  <c r="P212" i="7"/>
  <c r="P211" s="1"/>
  <c r="O212"/>
  <c r="O211" s="1"/>
  <c r="O210" s="1"/>
  <c r="O209" s="1"/>
  <c r="O208" s="1"/>
  <c r="Q413" i="6"/>
  <c r="M218" i="7"/>
  <c r="M217" s="1"/>
  <c r="M216" s="1"/>
  <c r="N212"/>
  <c r="N211" s="1"/>
  <c r="N210" s="1"/>
  <c r="N209" s="1"/>
  <c r="N208" s="1"/>
  <c r="M212"/>
  <c r="M211" s="1"/>
  <c r="M210" s="1"/>
  <c r="M209" s="1"/>
  <c r="P136"/>
  <c r="L136"/>
  <c r="P545" i="6"/>
  <c r="P544" s="1"/>
  <c r="S547"/>
  <c r="S546" s="1"/>
  <c r="S545" s="1"/>
  <c r="P406"/>
  <c r="Q409"/>
  <c r="Q408" s="1"/>
  <c r="Q407" s="1"/>
  <c r="P213" i="7"/>
  <c r="S409" i="6"/>
  <c r="S408" s="1"/>
  <c r="S407" s="1"/>
  <c r="K211" i="7" l="1"/>
  <c r="O546" i="6"/>
  <c r="O197"/>
  <c r="O407"/>
  <c r="O406" s="1"/>
  <c r="K215" i="7"/>
  <c r="S544" i="6"/>
  <c r="M215" i="7"/>
  <c r="M208" s="1"/>
  <c r="Q557" i="6"/>
  <c r="Q551" s="1"/>
  <c r="Q544" s="1"/>
  <c r="P210" i="7"/>
  <c r="P209" s="1"/>
  <c r="P208" s="1"/>
  <c r="T546" i="6"/>
  <c r="T545" s="1"/>
  <c r="T544" s="1"/>
  <c r="N136" i="7"/>
  <c r="M136"/>
  <c r="R545" i="6"/>
  <c r="R544" s="1"/>
  <c r="Q406"/>
  <c r="S406"/>
  <c r="P287"/>
  <c r="P286" s="1"/>
  <c r="P285" s="1"/>
  <c r="K210" i="7" l="1"/>
  <c r="K209" s="1"/>
  <c r="K208" s="1"/>
  <c r="O545" i="6"/>
  <c r="T408"/>
  <c r="T407" s="1"/>
  <c r="S516"/>
  <c r="Q516"/>
  <c r="T434"/>
  <c r="T433" s="1"/>
  <c r="T432" s="1"/>
  <c r="S434"/>
  <c r="S433" s="1"/>
  <c r="R434"/>
  <c r="R433" s="1"/>
  <c r="Q434"/>
  <c r="Q433" s="1"/>
  <c r="Q432" s="1"/>
  <c r="P434"/>
  <c r="P433" s="1"/>
  <c r="P432" s="1"/>
  <c r="O434"/>
  <c r="T255"/>
  <c r="S255"/>
  <c r="R255"/>
  <c r="Q255"/>
  <c r="P255"/>
  <c r="O255"/>
  <c r="T253"/>
  <c r="S253"/>
  <c r="R253"/>
  <c r="Q253"/>
  <c r="P253"/>
  <c r="O253"/>
  <c r="T158"/>
  <c r="T157" s="1"/>
  <c r="T156" s="1"/>
  <c r="T155" s="1"/>
  <c r="T154" s="1"/>
  <c r="P69" i="7" s="1"/>
  <c r="S158" i="6"/>
  <c r="S157" s="1"/>
  <c r="S156" s="1"/>
  <c r="S155" s="1"/>
  <c r="S154" s="1"/>
  <c r="R158"/>
  <c r="R157" s="1"/>
  <c r="R156" s="1"/>
  <c r="R155" s="1"/>
  <c r="R154" s="1"/>
  <c r="N69" i="7" s="1"/>
  <c r="Q158" i="6"/>
  <c r="Q157" s="1"/>
  <c r="Q156" s="1"/>
  <c r="Q155" s="1"/>
  <c r="Q154" s="1"/>
  <c r="P158"/>
  <c r="P157" s="1"/>
  <c r="P156" s="1"/>
  <c r="P155" s="1"/>
  <c r="P154" s="1"/>
  <c r="L69" i="7" s="1"/>
  <c r="O157" i="6"/>
  <c r="O544" l="1"/>
  <c r="O156"/>
  <c r="O252"/>
  <c r="K62" i="7" s="1"/>
  <c r="O433" i="6"/>
  <c r="S153"/>
  <c r="T153"/>
  <c r="P68" i="7" s="1"/>
  <c r="R153" i="6"/>
  <c r="N68" i="7" s="1"/>
  <c r="P153" i="6"/>
  <c r="L68" i="7" s="1"/>
  <c r="Q153" i="6"/>
  <c r="T406"/>
  <c r="R406"/>
  <c r="P431"/>
  <c r="T516"/>
  <c r="P516"/>
  <c r="S252"/>
  <c r="O62" i="7" s="1"/>
  <c r="O61" s="1"/>
  <c r="O55" s="1"/>
  <c r="P252" i="6"/>
  <c r="P251" s="1"/>
  <c r="T252"/>
  <c r="T251" s="1"/>
  <c r="Q431"/>
  <c r="R516"/>
  <c r="R252"/>
  <c r="R251" s="1"/>
  <c r="O516"/>
  <c r="O515" s="1"/>
  <c r="Q252"/>
  <c r="O73" i="7"/>
  <c r="P73"/>
  <c r="L73"/>
  <c r="M73"/>
  <c r="N73"/>
  <c r="O432" i="6"/>
  <c r="S431"/>
  <c r="S432"/>
  <c r="R431"/>
  <c r="R432"/>
  <c r="T431"/>
  <c r="O431" l="1"/>
  <c r="O155"/>
  <c r="O154" s="1"/>
  <c r="O251"/>
  <c r="K73" i="7"/>
  <c r="K61"/>
  <c r="K55" s="1"/>
  <c r="S251" i="6"/>
  <c r="P62" i="7"/>
  <c r="P61" s="1"/>
  <c r="P55" s="1"/>
  <c r="L62"/>
  <c r="L61" s="1"/>
  <c r="N62"/>
  <c r="N61" s="1"/>
  <c r="N55" s="1"/>
  <c r="Q251" i="6"/>
  <c r="M62" i="7"/>
  <c r="M61" s="1"/>
  <c r="M55" s="1"/>
  <c r="T681" i="6"/>
  <c r="T680" s="1"/>
  <c r="S681"/>
  <c r="S680" s="1"/>
  <c r="R681"/>
  <c r="R680" s="1"/>
  <c r="Q681"/>
  <c r="Q680" s="1"/>
  <c r="T542"/>
  <c r="S538"/>
  <c r="R542"/>
  <c r="R538" s="1"/>
  <c r="P542"/>
  <c r="P538" s="1"/>
  <c r="P487"/>
  <c r="Q487"/>
  <c r="M92" i="7" s="1"/>
  <c r="M91" s="1"/>
  <c r="R487" i="6"/>
  <c r="N92" i="7" s="1"/>
  <c r="N91" s="1"/>
  <c r="S487" i="6"/>
  <c r="O92" i="7" s="1"/>
  <c r="O91" s="1"/>
  <c r="T487" i="6"/>
  <c r="P92" i="7" s="1"/>
  <c r="P91" s="1"/>
  <c r="L92" l="1"/>
  <c r="L91" s="1"/>
  <c r="P486" i="6"/>
  <c r="K72" i="7"/>
  <c r="O680" i="6"/>
  <c r="O153"/>
  <c r="K92" i="7"/>
  <c r="P117" i="6"/>
  <c r="P115" s="1"/>
  <c r="P114" s="1"/>
  <c r="P113" s="1"/>
  <c r="P112" s="1"/>
  <c r="Q117"/>
  <c r="R117"/>
  <c r="S117"/>
  <c r="T117"/>
  <c r="O111"/>
  <c r="Q210"/>
  <c r="K71" i="7" l="1"/>
  <c r="K91"/>
  <c r="L127"/>
  <c r="M127"/>
  <c r="N127"/>
  <c r="O127"/>
  <c r="P127"/>
  <c r="T323" i="6"/>
  <c r="S323"/>
  <c r="Q323"/>
  <c r="M126" i="7" s="1"/>
  <c r="P323" i="6"/>
  <c r="P322" s="1"/>
  <c r="P321" s="1"/>
  <c r="O323"/>
  <c r="L123" i="7"/>
  <c r="M123"/>
  <c r="N123"/>
  <c r="O123"/>
  <c r="P123"/>
  <c r="T315" i="6"/>
  <c r="T314" s="1"/>
  <c r="T313" s="1"/>
  <c r="S315"/>
  <c r="S314" s="1"/>
  <c r="S313" s="1"/>
  <c r="R315"/>
  <c r="R314" s="1"/>
  <c r="R313" s="1"/>
  <c r="Q315"/>
  <c r="Q314" s="1"/>
  <c r="Q313" s="1"/>
  <c r="P315"/>
  <c r="P314" s="1"/>
  <c r="P313" s="1"/>
  <c r="O315"/>
  <c r="L103" i="7"/>
  <c r="L102" s="1"/>
  <c r="M103"/>
  <c r="M102" s="1"/>
  <c r="N103"/>
  <c r="N102" s="1"/>
  <c r="O103"/>
  <c r="O102" s="1"/>
  <c r="P103"/>
  <c r="P102" s="1"/>
  <c r="P532" i="6"/>
  <c r="P531" s="1"/>
  <c r="P530" s="1"/>
  <c r="Q532"/>
  <c r="Q531" s="1"/>
  <c r="Q530" s="1"/>
  <c r="R532"/>
  <c r="R531" s="1"/>
  <c r="R530" s="1"/>
  <c r="S532"/>
  <c r="S531" s="1"/>
  <c r="S530" s="1"/>
  <c r="T532"/>
  <c r="T531" s="1"/>
  <c r="T530" s="1"/>
  <c r="O532"/>
  <c r="R319"/>
  <c r="R318" s="1"/>
  <c r="R317" s="1"/>
  <c r="N122" i="7" s="1"/>
  <c r="T311" i="6"/>
  <c r="T310" s="1"/>
  <c r="T309" s="1"/>
  <c r="S311"/>
  <c r="S310" s="1"/>
  <c r="S309" s="1"/>
  <c r="R311"/>
  <c r="R310" s="1"/>
  <c r="R309" s="1"/>
  <c r="Q311"/>
  <c r="Q310" s="1"/>
  <c r="Q309" s="1"/>
  <c r="P311"/>
  <c r="P310" s="1"/>
  <c r="P309" s="1"/>
  <c r="O311"/>
  <c r="S327"/>
  <c r="T327" s="1"/>
  <c r="Q327"/>
  <c r="R327" s="1"/>
  <c r="P327"/>
  <c r="P326" s="1"/>
  <c r="P325" s="1"/>
  <c r="O327"/>
  <c r="P291"/>
  <c r="P290" s="1"/>
  <c r="P289" s="1"/>
  <c r="T391"/>
  <c r="T388" s="1"/>
  <c r="S388"/>
  <c r="R391"/>
  <c r="R388" s="1"/>
  <c r="Q388"/>
  <c r="P391"/>
  <c r="P388" s="1"/>
  <c r="O391"/>
  <c r="K70" i="7" l="1"/>
  <c r="O531" i="6"/>
  <c r="K126" i="7"/>
  <c r="O314" i="6"/>
  <c r="K129" i="7"/>
  <c r="O310" i="6"/>
  <c r="S322"/>
  <c r="S321" s="1"/>
  <c r="O126" i="7"/>
  <c r="T322" i="6"/>
  <c r="T321" s="1"/>
  <c r="P126" i="7"/>
  <c r="O322" i="6"/>
  <c r="Q322"/>
  <c r="O326"/>
  <c r="S326"/>
  <c r="L128" i="7"/>
  <c r="Q326" i="6"/>
  <c r="M128" i="7" s="1"/>
  <c r="O530" i="6" l="1"/>
  <c r="O313"/>
  <c r="O321"/>
  <c r="O325"/>
  <c r="K128" i="7"/>
  <c r="Q321" i="6"/>
  <c r="S325"/>
  <c r="T325" s="1"/>
  <c r="O128" i="7"/>
  <c r="T326" i="6"/>
  <c r="P128" i="7" s="1"/>
  <c r="Q325" i="6"/>
  <c r="R325" s="1"/>
  <c r="R326"/>
  <c r="N128" i="7" s="1"/>
  <c r="T605" i="6" l="1"/>
  <c r="T604" s="1"/>
  <c r="T603" s="1"/>
  <c r="S605"/>
  <c r="S604" s="1"/>
  <c r="S603" s="1"/>
  <c r="R605"/>
  <c r="R604" s="1"/>
  <c r="R603" s="1"/>
  <c r="Q605"/>
  <c r="Q604" s="1"/>
  <c r="Q603" s="1"/>
  <c r="P605"/>
  <c r="P604" s="1"/>
  <c r="P603" s="1"/>
  <c r="O605"/>
  <c r="T600"/>
  <c r="T599" s="1"/>
  <c r="T598" s="1"/>
  <c r="S600"/>
  <c r="S599" s="1"/>
  <c r="S598" s="1"/>
  <c r="R600"/>
  <c r="R599" s="1"/>
  <c r="R598" s="1"/>
  <c r="Q600"/>
  <c r="Q599" s="1"/>
  <c r="Q598" s="1"/>
  <c r="P600"/>
  <c r="P599" s="1"/>
  <c r="P598" s="1"/>
  <c r="O600"/>
  <c r="T595"/>
  <c r="T594" s="1"/>
  <c r="T593" s="1"/>
  <c r="P194" i="7" s="1"/>
  <c r="S595" i="6"/>
  <c r="S594" s="1"/>
  <c r="S593" s="1"/>
  <c r="O194" i="7" s="1"/>
  <c r="R595" i="6"/>
  <c r="R594" s="1"/>
  <c r="R593" s="1"/>
  <c r="N194" i="7" s="1"/>
  <c r="Q595" i="6"/>
  <c r="Q594" s="1"/>
  <c r="Q593" s="1"/>
  <c r="M194" i="7" s="1"/>
  <c r="P595" i="6"/>
  <c r="P594" s="1"/>
  <c r="P593" s="1"/>
  <c r="L194" i="7" s="1"/>
  <c r="O595" i="6"/>
  <c r="T672"/>
  <c r="T671" s="1"/>
  <c r="T670" s="1"/>
  <c r="S672"/>
  <c r="S671" s="1"/>
  <c r="S670" s="1"/>
  <c r="R672"/>
  <c r="R671" s="1"/>
  <c r="R670" s="1"/>
  <c r="Q672"/>
  <c r="Q671" s="1"/>
  <c r="Q670" s="1"/>
  <c r="P672"/>
  <c r="P671" s="1"/>
  <c r="P670" s="1"/>
  <c r="O672"/>
  <c r="T387"/>
  <c r="T386" s="1"/>
  <c r="S387"/>
  <c r="S386" s="1"/>
  <c r="P387"/>
  <c r="P386" s="1"/>
  <c r="R387"/>
  <c r="R386" s="1"/>
  <c r="Q387"/>
  <c r="Q386" s="1"/>
  <c r="P684"/>
  <c r="L190" i="7" s="1"/>
  <c r="Q684" i="6"/>
  <c r="M190" i="7" s="1"/>
  <c r="R684" i="6"/>
  <c r="N190" i="7" s="1"/>
  <c r="S684" i="6"/>
  <c r="O190" i="7" s="1"/>
  <c r="T684" i="6"/>
  <c r="P190" i="7" s="1"/>
  <c r="O684" i="6"/>
  <c r="P677"/>
  <c r="P676" s="1"/>
  <c r="L188" i="7" s="1"/>
  <c r="Q677" i="6"/>
  <c r="Q676" s="1"/>
  <c r="R677"/>
  <c r="R676" s="1"/>
  <c r="N188" i="7" s="1"/>
  <c r="S677" i="6"/>
  <c r="S676" s="1"/>
  <c r="O188" i="7" s="1"/>
  <c r="T677" i="6"/>
  <c r="T676" s="1"/>
  <c r="O677"/>
  <c r="P319"/>
  <c r="P318" s="1"/>
  <c r="P317" s="1"/>
  <c r="T307"/>
  <c r="T306" s="1"/>
  <c r="T305" s="1"/>
  <c r="R307"/>
  <c r="R306" s="1"/>
  <c r="R305" s="1"/>
  <c r="P307"/>
  <c r="P306" s="1"/>
  <c r="P305" s="1"/>
  <c r="R303"/>
  <c r="R302" s="1"/>
  <c r="T299"/>
  <c r="T298" s="1"/>
  <c r="P247"/>
  <c r="Q247"/>
  <c r="R247"/>
  <c r="S247"/>
  <c r="T247"/>
  <c r="O247"/>
  <c r="P249"/>
  <c r="Q249"/>
  <c r="R249"/>
  <c r="S249"/>
  <c r="T249"/>
  <c r="S180"/>
  <c r="Q180"/>
  <c r="O180"/>
  <c r="P151"/>
  <c r="Q151"/>
  <c r="R151"/>
  <c r="S151"/>
  <c r="T151"/>
  <c r="O151"/>
  <c r="P76"/>
  <c r="P75" s="1"/>
  <c r="Q76"/>
  <c r="Q75" s="1"/>
  <c r="R76"/>
  <c r="R75" s="1"/>
  <c r="S76"/>
  <c r="S75" s="1"/>
  <c r="T76"/>
  <c r="T75" s="1"/>
  <c r="O76"/>
  <c r="P47"/>
  <c r="P42" s="1"/>
  <c r="Q47"/>
  <c r="Q42" s="1"/>
  <c r="R47"/>
  <c r="R42" s="1"/>
  <c r="S47"/>
  <c r="S42" s="1"/>
  <c r="T47"/>
  <c r="T42" s="1"/>
  <c r="T26"/>
  <c r="T22" s="1"/>
  <c r="S26"/>
  <c r="S22" s="1"/>
  <c r="R26"/>
  <c r="R22" s="1"/>
  <c r="Q26"/>
  <c r="Q22" s="1"/>
  <c r="P26"/>
  <c r="P22" s="1"/>
  <c r="O26"/>
  <c r="P37"/>
  <c r="R37"/>
  <c r="T37"/>
  <c r="O37"/>
  <c r="R301" l="1"/>
  <c r="N121" i="7"/>
  <c r="T297" i="6"/>
  <c r="P117" i="7"/>
  <c r="T150" i="6"/>
  <c r="P65" i="7" s="1"/>
  <c r="P64" s="1"/>
  <c r="P63" s="1"/>
  <c r="P66"/>
  <c r="P150" i="6"/>
  <c r="L66" i="7"/>
  <c r="R150" i="6"/>
  <c r="N65" i="7" s="1"/>
  <c r="N64" s="1"/>
  <c r="N63" s="1"/>
  <c r="N66"/>
  <c r="Q150" i="6"/>
  <c r="Q149" s="1"/>
  <c r="M66" i="7"/>
  <c r="S150" i="6"/>
  <c r="O65" i="7" s="1"/>
  <c r="O64" s="1"/>
  <c r="O63" s="1"/>
  <c r="O66"/>
  <c r="O75" i="6"/>
  <c r="O246"/>
  <c r="O676"/>
  <c r="K190" i="7"/>
  <c r="O150" i="6"/>
  <c r="O33"/>
  <c r="O22"/>
  <c r="O21" s="1"/>
  <c r="O671"/>
  <c r="O594"/>
  <c r="O599"/>
  <c r="O604"/>
  <c r="L198" i="7"/>
  <c r="P198"/>
  <c r="M186"/>
  <c r="N196"/>
  <c r="O186"/>
  <c r="O162"/>
  <c r="L162"/>
  <c r="P162"/>
  <c r="N186"/>
  <c r="O196"/>
  <c r="M198"/>
  <c r="M162"/>
  <c r="P196"/>
  <c r="L196"/>
  <c r="N198"/>
  <c r="P186"/>
  <c r="L186"/>
  <c r="N162"/>
  <c r="M196"/>
  <c r="O198"/>
  <c r="R592" i="6"/>
  <c r="R591" s="1"/>
  <c r="R590" s="1"/>
  <c r="T592"/>
  <c r="T591" s="1"/>
  <c r="T590" s="1"/>
  <c r="Q592"/>
  <c r="Q591" s="1"/>
  <c r="Q590" s="1"/>
  <c r="Q589" s="1"/>
  <c r="Q586" s="1"/>
  <c r="Q585" s="1"/>
  <c r="Q584" s="1"/>
  <c r="Q583" s="1"/>
  <c r="Q582" s="1"/>
  <c r="S592"/>
  <c r="S591" s="1"/>
  <c r="S590" s="1"/>
  <c r="S589" s="1"/>
  <c r="S586" s="1"/>
  <c r="S585" s="1"/>
  <c r="S584" s="1"/>
  <c r="S583" s="1"/>
  <c r="S582" s="1"/>
  <c r="P592"/>
  <c r="P591" s="1"/>
  <c r="P590" s="1"/>
  <c r="P188" i="7"/>
  <c r="M188"/>
  <c r="S246" i="6"/>
  <c r="O60" i="7" s="1"/>
  <c r="R246" i="6"/>
  <c r="N60" i="7" s="1"/>
  <c r="T246" i="6"/>
  <c r="P60" i="7" s="1"/>
  <c r="P246" i="6"/>
  <c r="L60" i="7" s="1"/>
  <c r="Q246" i="6"/>
  <c r="M60" i="7" s="1"/>
  <c r="Q111" i="6"/>
  <c r="Q110" s="1"/>
  <c r="R111"/>
  <c r="R110" s="1"/>
  <c r="T111"/>
  <c r="T110" s="1"/>
  <c r="P111"/>
  <c r="P110" s="1"/>
  <c r="S111"/>
  <c r="S110" s="1"/>
  <c r="J15" i="1"/>
  <c r="K15"/>
  <c r="I15"/>
  <c r="J13"/>
  <c r="K13"/>
  <c r="I13"/>
  <c r="S149" i="6" l="1"/>
  <c r="S148" s="1"/>
  <c r="Q148"/>
  <c r="K21" i="7"/>
  <c r="R149" i="6"/>
  <c r="L65" i="7"/>
  <c r="L64" s="1"/>
  <c r="L63" s="1"/>
  <c r="M65"/>
  <c r="M64" s="1"/>
  <c r="M63" s="1"/>
  <c r="T149" i="6"/>
  <c r="P149"/>
  <c r="O149"/>
  <c r="O148" s="1"/>
  <c r="O138" s="1"/>
  <c r="K65" i="7"/>
  <c r="K64" s="1"/>
  <c r="K196"/>
  <c r="K186"/>
  <c r="O670" i="6"/>
  <c r="O598"/>
  <c r="O603"/>
  <c r="O245"/>
  <c r="K198" i="7"/>
  <c r="K188"/>
  <c r="O593" i="6"/>
  <c r="K60" i="7"/>
  <c r="I12" i="1"/>
  <c r="K54" i="7"/>
  <c r="T589" i="6"/>
  <c r="I41" i="3" s="1"/>
  <c r="T588" i="6"/>
  <c r="T587" s="1"/>
  <c r="P589"/>
  <c r="P588"/>
  <c r="P587" s="1"/>
  <c r="P586" s="1"/>
  <c r="P585" s="1"/>
  <c r="P584" s="1"/>
  <c r="P583" s="1"/>
  <c r="P582" s="1"/>
  <c r="R589"/>
  <c r="G41" i="3" s="1"/>
  <c r="R588" i="6"/>
  <c r="R587" s="1"/>
  <c r="S581"/>
  <c r="H40" i="3"/>
  <c r="Q581" i="6"/>
  <c r="F40" i="3"/>
  <c r="F41"/>
  <c r="H41"/>
  <c r="P54" i="7"/>
  <c r="P53" s="1"/>
  <c r="O54"/>
  <c r="O53" s="1"/>
  <c r="N54"/>
  <c r="N53" s="1"/>
  <c r="L54"/>
  <c r="L53" s="1"/>
  <c r="M54"/>
  <c r="M53" s="1"/>
  <c r="J12" i="1"/>
  <c r="O133" i="6" l="1"/>
  <c r="T148"/>
  <c r="T146" s="1"/>
  <c r="T145" s="1"/>
  <c r="T144" s="1"/>
  <c r="P148"/>
  <c r="P147" s="1"/>
  <c r="R148"/>
  <c r="R146" s="1"/>
  <c r="R145" s="1"/>
  <c r="R144" s="1"/>
  <c r="K63" i="7"/>
  <c r="K195"/>
  <c r="K185"/>
  <c r="O592" i="6"/>
  <c r="K59" i="7"/>
  <c r="K194"/>
  <c r="O244" i="6"/>
  <c r="K197" i="7"/>
  <c r="L32"/>
  <c r="L31" s="1"/>
  <c r="R586" i="6"/>
  <c r="R585" s="1"/>
  <c r="R584" s="1"/>
  <c r="R583" s="1"/>
  <c r="R582" s="1"/>
  <c r="P32" i="7"/>
  <c r="P31" s="1"/>
  <c r="E41" i="3"/>
  <c r="P581" i="6"/>
  <c r="P580" s="1"/>
  <c r="P579" s="1"/>
  <c r="P578" s="1"/>
  <c r="P577" s="1"/>
  <c r="E40" i="3"/>
  <c r="F39"/>
  <c r="H39"/>
  <c r="T586" i="6"/>
  <c r="T585" s="1"/>
  <c r="T584" s="1"/>
  <c r="T583" s="1"/>
  <c r="T582" s="1"/>
  <c r="L109" i="7"/>
  <c r="L108" s="1"/>
  <c r="M109"/>
  <c r="M108" s="1"/>
  <c r="N109"/>
  <c r="N108" s="1"/>
  <c r="O109"/>
  <c r="O108" s="1"/>
  <c r="P109"/>
  <c r="P108" s="1"/>
  <c r="L111"/>
  <c r="L110" s="1"/>
  <c r="M111"/>
  <c r="M110" s="1"/>
  <c r="N111"/>
  <c r="N110" s="1"/>
  <c r="O111"/>
  <c r="O110" s="1"/>
  <c r="P111"/>
  <c r="P110" s="1"/>
  <c r="L113"/>
  <c r="L112" s="1"/>
  <c r="M113"/>
  <c r="M112" s="1"/>
  <c r="N113"/>
  <c r="N112" s="1"/>
  <c r="O113"/>
  <c r="O112" s="1"/>
  <c r="P113"/>
  <c r="P112" s="1"/>
  <c r="N116"/>
  <c r="P116"/>
  <c r="L119"/>
  <c r="L118" s="1"/>
  <c r="M119"/>
  <c r="M118" s="1"/>
  <c r="N119"/>
  <c r="N118" s="1"/>
  <c r="O119"/>
  <c r="O118" s="1"/>
  <c r="P119"/>
  <c r="P118" s="1"/>
  <c r="L120"/>
  <c r="N120"/>
  <c r="P120"/>
  <c r="L237"/>
  <c r="L235" s="1"/>
  <c r="M237"/>
  <c r="M235" s="1"/>
  <c r="N237"/>
  <c r="N235" s="1"/>
  <c r="O237"/>
  <c r="O235" s="1"/>
  <c r="P237"/>
  <c r="P235" s="1"/>
  <c r="T688" i="6"/>
  <c r="T687" s="1"/>
  <c r="T686" s="1"/>
  <c r="T679"/>
  <c r="T644"/>
  <c r="T643" s="1"/>
  <c r="T642" s="1"/>
  <c r="T641" s="1"/>
  <c r="T640" s="1"/>
  <c r="T639" s="1"/>
  <c r="T636"/>
  <c r="T635" s="1"/>
  <c r="T634" s="1"/>
  <c r="T633" s="1"/>
  <c r="T632" s="1"/>
  <c r="T631" s="1"/>
  <c r="T630" s="1"/>
  <c r="P193" i="7"/>
  <c r="T618" i="6"/>
  <c r="T617" s="1"/>
  <c r="T616" s="1"/>
  <c r="T613"/>
  <c r="T612" s="1"/>
  <c r="T611" s="1"/>
  <c r="T610" s="1"/>
  <c r="T609" s="1"/>
  <c r="I43" i="3" s="1"/>
  <c r="T538" i="6"/>
  <c r="T537" s="1"/>
  <c r="T536" s="1"/>
  <c r="T535" s="1"/>
  <c r="T515"/>
  <c r="T514" s="1"/>
  <c r="T511"/>
  <c r="T510" s="1"/>
  <c r="T507"/>
  <c r="T506" s="1"/>
  <c r="P97" i="7" s="1"/>
  <c r="P96" s="1"/>
  <c r="T496" i="6"/>
  <c r="T495" s="1"/>
  <c r="T494" s="1"/>
  <c r="T473"/>
  <c r="T469" s="1"/>
  <c r="T425"/>
  <c r="T424" s="1"/>
  <c r="T422" s="1"/>
  <c r="T421" s="1"/>
  <c r="T394"/>
  <c r="T295"/>
  <c r="T294" s="1"/>
  <c r="T283"/>
  <c r="T282" s="1"/>
  <c r="T267"/>
  <c r="T263"/>
  <c r="T262" s="1"/>
  <c r="T261" s="1"/>
  <c r="T245"/>
  <c r="T230"/>
  <c r="T228" s="1"/>
  <c r="T227" s="1"/>
  <c r="T226" s="1"/>
  <c r="T225" s="1"/>
  <c r="T224" s="1"/>
  <c r="T223" s="1"/>
  <c r="T222" s="1"/>
  <c r="I29" i="3" s="1"/>
  <c r="T210" i="6"/>
  <c r="T208" s="1"/>
  <c r="T207" s="1"/>
  <c r="T206" s="1"/>
  <c r="T205" s="1"/>
  <c r="T204" s="1"/>
  <c r="T193"/>
  <c r="T186"/>
  <c r="T185" s="1"/>
  <c r="T183"/>
  <c r="T182" s="1"/>
  <c r="T181"/>
  <c r="T180" s="1"/>
  <c r="T108"/>
  <c r="T107" s="1"/>
  <c r="T106" s="1"/>
  <c r="T105" s="1"/>
  <c r="T95"/>
  <c r="T94" s="1"/>
  <c r="T93" s="1"/>
  <c r="T92" s="1"/>
  <c r="T91" s="1"/>
  <c r="T90" s="1"/>
  <c r="I23" i="3" s="1"/>
  <c r="T88" i="6"/>
  <c r="T87" s="1"/>
  <c r="T86" s="1"/>
  <c r="T71"/>
  <c r="T67"/>
  <c r="T51"/>
  <c r="T49" s="1"/>
  <c r="T41" s="1"/>
  <c r="T33"/>
  <c r="T21"/>
  <c r="T20" s="1"/>
  <c r="T19" s="1"/>
  <c r="T18" s="1"/>
  <c r="T17" s="1"/>
  <c r="T16" s="1"/>
  <c r="R688"/>
  <c r="R687" s="1"/>
  <c r="R686" s="1"/>
  <c r="R679"/>
  <c r="R644"/>
  <c r="R643" s="1"/>
  <c r="R642" s="1"/>
  <c r="R641" s="1"/>
  <c r="R640" s="1"/>
  <c r="R639" s="1"/>
  <c r="R636"/>
  <c r="R635" s="1"/>
  <c r="R634" s="1"/>
  <c r="R633" s="1"/>
  <c r="R632" s="1"/>
  <c r="R631" s="1"/>
  <c r="R630" s="1"/>
  <c r="R618"/>
  <c r="R617" s="1"/>
  <c r="R616" s="1"/>
  <c r="R613"/>
  <c r="R612" s="1"/>
  <c r="R611" s="1"/>
  <c r="R610" s="1"/>
  <c r="R609" s="1"/>
  <c r="G43" i="3" s="1"/>
  <c r="R537" i="6"/>
  <c r="R536" s="1"/>
  <c r="R535" s="1"/>
  <c r="R515"/>
  <c r="R514" s="1"/>
  <c r="R511"/>
  <c r="R510" s="1"/>
  <c r="R509" s="1"/>
  <c r="R507"/>
  <c r="R506" s="1"/>
  <c r="R496"/>
  <c r="R495" s="1"/>
  <c r="R494" s="1"/>
  <c r="R473"/>
  <c r="R469" s="1"/>
  <c r="R425"/>
  <c r="R424" s="1"/>
  <c r="N50" i="7" s="1"/>
  <c r="N49" s="1"/>
  <c r="R394" i="6"/>
  <c r="R295"/>
  <c r="R294" s="1"/>
  <c r="R283"/>
  <c r="R282" s="1"/>
  <c r="R267"/>
  <c r="R263"/>
  <c r="R262" s="1"/>
  <c r="R261" s="1"/>
  <c r="R245"/>
  <c r="R230"/>
  <c r="R228" s="1"/>
  <c r="R227" s="1"/>
  <c r="R226" s="1"/>
  <c r="R225" s="1"/>
  <c r="R224" s="1"/>
  <c r="R223" s="1"/>
  <c r="R222" s="1"/>
  <c r="G29" i="3" s="1"/>
  <c r="R210" i="6"/>
  <c r="R208" s="1"/>
  <c r="R207" s="1"/>
  <c r="R206" s="1"/>
  <c r="R205" s="1"/>
  <c r="R204" s="1"/>
  <c r="R193"/>
  <c r="R186"/>
  <c r="R185" s="1"/>
  <c r="R183"/>
  <c r="R182" s="1"/>
  <c r="R180"/>
  <c r="R108"/>
  <c r="R107" s="1"/>
  <c r="R106" s="1"/>
  <c r="R95"/>
  <c r="R94" s="1"/>
  <c r="R93" s="1"/>
  <c r="R92" s="1"/>
  <c r="R91" s="1"/>
  <c r="R90" s="1"/>
  <c r="G23" i="3" s="1"/>
  <c r="R88" i="6"/>
  <c r="R87" s="1"/>
  <c r="R86" s="1"/>
  <c r="N27" i="7" s="1"/>
  <c r="N26" s="1"/>
  <c r="R71" i="6"/>
  <c r="R67"/>
  <c r="R51"/>
  <c r="R49" s="1"/>
  <c r="R41" s="1"/>
  <c r="R33"/>
  <c r="R21"/>
  <c r="R20" s="1"/>
  <c r="R19" s="1"/>
  <c r="R18" s="1"/>
  <c r="R17" s="1"/>
  <c r="R16" s="1"/>
  <c r="P33"/>
  <c r="Q33"/>
  <c r="S33"/>
  <c r="P51"/>
  <c r="P49" s="1"/>
  <c r="P41" s="1"/>
  <c r="Q51"/>
  <c r="Q49" s="1"/>
  <c r="Q41" s="1"/>
  <c r="S51"/>
  <c r="S49" s="1"/>
  <c r="S41" s="1"/>
  <c r="P67"/>
  <c r="Q67"/>
  <c r="S67"/>
  <c r="P71"/>
  <c r="Q71"/>
  <c r="S71"/>
  <c r="P88"/>
  <c r="P87" s="1"/>
  <c r="P86" s="1"/>
  <c r="P85" s="1"/>
  <c r="P84" s="1"/>
  <c r="Q88"/>
  <c r="Q87" s="1"/>
  <c r="Q86" s="1"/>
  <c r="M27" i="7" s="1"/>
  <c r="M26" s="1"/>
  <c r="S88" i="6"/>
  <c r="S87" s="1"/>
  <c r="S86" s="1"/>
  <c r="O27" i="7" s="1"/>
  <c r="O26" s="1"/>
  <c r="P95" i="6"/>
  <c r="Q95"/>
  <c r="S95"/>
  <c r="S94" s="1"/>
  <c r="S93" s="1"/>
  <c r="S92" s="1"/>
  <c r="S91" s="1"/>
  <c r="S90" s="1"/>
  <c r="H23" i="3" s="1"/>
  <c r="P108" i="6"/>
  <c r="P107" s="1"/>
  <c r="Q108"/>
  <c r="Q107" s="1"/>
  <c r="Q106" s="1"/>
  <c r="Q105" s="1"/>
  <c r="S108"/>
  <c r="S107" s="1"/>
  <c r="Q182"/>
  <c r="Q176" s="1"/>
  <c r="M40" i="7" s="1"/>
  <c r="S182" i="6"/>
  <c r="S176" s="1"/>
  <c r="O40" i="7" s="1"/>
  <c r="Q191" i="6"/>
  <c r="Q189" s="1"/>
  <c r="S191"/>
  <c r="S189" s="1"/>
  <c r="P210"/>
  <c r="P208" s="1"/>
  <c r="P207" s="1"/>
  <c r="Q208"/>
  <c r="Q207" s="1"/>
  <c r="Q206" s="1"/>
  <c r="Q205" s="1"/>
  <c r="Q204" s="1"/>
  <c r="S210"/>
  <c r="S208" s="1"/>
  <c r="S207" s="1"/>
  <c r="P230"/>
  <c r="P228" s="1"/>
  <c r="P227" s="1"/>
  <c r="Q230"/>
  <c r="Q228" s="1"/>
  <c r="Q227" s="1"/>
  <c r="S230"/>
  <c r="S228" s="1"/>
  <c r="S227" s="1"/>
  <c r="P245"/>
  <c r="Q245"/>
  <c r="O59" i="7"/>
  <c r="P263" i="6"/>
  <c r="Q263"/>
  <c r="S263"/>
  <c r="S262" s="1"/>
  <c r="S261" s="1"/>
  <c r="P267"/>
  <c r="Q267"/>
  <c r="S267"/>
  <c r="P283"/>
  <c r="P282" s="1"/>
  <c r="Q283"/>
  <c r="Q282" s="1"/>
  <c r="Q281" s="1"/>
  <c r="S283"/>
  <c r="S282" s="1"/>
  <c r="S281" s="1"/>
  <c r="P295"/>
  <c r="P294" s="1"/>
  <c r="Q294"/>
  <c r="S295"/>
  <c r="S294" s="1"/>
  <c r="P394"/>
  <c r="P393" s="1"/>
  <c r="P381" s="1"/>
  <c r="Q394"/>
  <c r="Q393" s="1"/>
  <c r="Q381" s="1"/>
  <c r="S394"/>
  <c r="P425"/>
  <c r="Q425"/>
  <c r="Q424" s="1"/>
  <c r="M50" i="7" s="1"/>
  <c r="M49" s="1"/>
  <c r="S425" i="6"/>
  <c r="S424" s="1"/>
  <c r="P496"/>
  <c r="P495" s="1"/>
  <c r="P494" s="1"/>
  <c r="Q496"/>
  <c r="Q495" s="1"/>
  <c r="Q494" s="1"/>
  <c r="P507"/>
  <c r="P506" s="1"/>
  <c r="Q507"/>
  <c r="Q506" s="1"/>
  <c r="Q505" s="1"/>
  <c r="S507"/>
  <c r="S506" s="1"/>
  <c r="P511"/>
  <c r="P510" s="1"/>
  <c r="Q510"/>
  <c r="Q509" s="1"/>
  <c r="S510"/>
  <c r="S509" s="1"/>
  <c r="P515"/>
  <c r="Q515"/>
  <c r="S515"/>
  <c r="P537"/>
  <c r="P536" s="1"/>
  <c r="P535" s="1"/>
  <c r="Q537"/>
  <c r="S537"/>
  <c r="S536" s="1"/>
  <c r="P613"/>
  <c r="L43" i="7" s="1"/>
  <c r="L42" s="1"/>
  <c r="Q613" i="6"/>
  <c r="Q612" s="1"/>
  <c r="Q611" s="1"/>
  <c r="Q610" s="1"/>
  <c r="Q609" s="1"/>
  <c r="S613"/>
  <c r="S612" s="1"/>
  <c r="S611" s="1"/>
  <c r="S610" s="1"/>
  <c r="S609" s="1"/>
  <c r="H43" i="3" s="1"/>
  <c r="O195" i="7"/>
  <c r="P636" i="6"/>
  <c r="P635" s="1"/>
  <c r="P634" s="1"/>
  <c r="P633" s="1"/>
  <c r="P632" s="1"/>
  <c r="P631" s="1"/>
  <c r="P630" s="1"/>
  <c r="Q636"/>
  <c r="Q635" s="1"/>
  <c r="Q634" s="1"/>
  <c r="Q633" s="1"/>
  <c r="Q632" s="1"/>
  <c r="Q631" s="1"/>
  <c r="Q630" s="1"/>
  <c r="S636"/>
  <c r="S635" s="1"/>
  <c r="S634" s="1"/>
  <c r="P644"/>
  <c r="P643" s="1"/>
  <c r="P642" s="1"/>
  <c r="P641" s="1"/>
  <c r="P640" s="1"/>
  <c r="P639" s="1"/>
  <c r="Q644"/>
  <c r="Q643" s="1"/>
  <c r="S644"/>
  <c r="S643" s="1"/>
  <c r="S642" s="1"/>
  <c r="S641" s="1"/>
  <c r="S640" s="1"/>
  <c r="S639" s="1"/>
  <c r="P681"/>
  <c r="Q679"/>
  <c r="S679"/>
  <c r="S473"/>
  <c r="S469" s="1"/>
  <c r="Q473"/>
  <c r="Q469" s="1"/>
  <c r="Q468" s="1"/>
  <c r="P473"/>
  <c r="P469" s="1"/>
  <c r="P468" s="1"/>
  <c r="P180"/>
  <c r="P183"/>
  <c r="P182" s="1"/>
  <c r="P186"/>
  <c r="P185" s="1"/>
  <c r="S21"/>
  <c r="S20" s="1"/>
  <c r="S19" s="1"/>
  <c r="S18" s="1"/>
  <c r="S17" s="1"/>
  <c r="S16" s="1"/>
  <c r="Q21"/>
  <c r="P21"/>
  <c r="S465"/>
  <c r="T465" s="1"/>
  <c r="S460"/>
  <c r="T460" s="1"/>
  <c r="S319"/>
  <c r="S307"/>
  <c r="S303"/>
  <c r="S302" s="1"/>
  <c r="O121" i="7" s="1"/>
  <c r="O120" s="1"/>
  <c r="S299" i="6"/>
  <c r="S291"/>
  <c r="S290" s="1"/>
  <c r="S287"/>
  <c r="S286" s="1"/>
  <c r="Q465"/>
  <c r="R465" s="1"/>
  <c r="Q460"/>
  <c r="Q459" s="1"/>
  <c r="Q319"/>
  <c r="Q318" s="1"/>
  <c r="Q307"/>
  <c r="Q303"/>
  <c r="Q302" s="1"/>
  <c r="M121" i="7" s="1"/>
  <c r="M120" s="1"/>
  <c r="Q299" i="6"/>
  <c r="Q291"/>
  <c r="Q290" s="1"/>
  <c r="R290" s="1"/>
  <c r="Q287"/>
  <c r="Q286" s="1"/>
  <c r="O283"/>
  <c r="R105" l="1"/>
  <c r="P146"/>
  <c r="P145" s="1"/>
  <c r="P144" s="1"/>
  <c r="L56" i="7"/>
  <c r="L55" s="1"/>
  <c r="K58"/>
  <c r="O58"/>
  <c r="Q293" i="6"/>
  <c r="M115" i="7"/>
  <c r="M114" s="1"/>
  <c r="T293" i="6"/>
  <c r="P115" i="7"/>
  <c r="P114" s="1"/>
  <c r="O110" i="6"/>
  <c r="K57" i="7"/>
  <c r="S293" i="6"/>
  <c r="O115" i="7"/>
  <c r="O114" s="1"/>
  <c r="R293" i="6"/>
  <c r="N115" i="7"/>
  <c r="N114" s="1"/>
  <c r="N107" s="1"/>
  <c r="P293" i="6"/>
  <c r="P280" s="1"/>
  <c r="P279" s="1"/>
  <c r="L115" i="7"/>
  <c r="L114" s="1"/>
  <c r="H20" i="3"/>
  <c r="I20"/>
  <c r="G20"/>
  <c r="T468" i="6"/>
  <c r="T467" s="1"/>
  <c r="S468"/>
  <c r="S467" s="1"/>
  <c r="R468"/>
  <c r="R467" s="1"/>
  <c r="Q642"/>
  <c r="Q641" s="1"/>
  <c r="Q640" s="1"/>
  <c r="Q639" s="1"/>
  <c r="Q638" s="1"/>
  <c r="F47" i="3" s="1"/>
  <c r="M207" i="7"/>
  <c r="M206" s="1"/>
  <c r="M205" s="1"/>
  <c r="P424" i="6"/>
  <c r="L50" i="7" s="1"/>
  <c r="L49" s="1"/>
  <c r="L51"/>
  <c r="O591" i="6"/>
  <c r="K193" i="7"/>
  <c r="L234"/>
  <c r="L233" s="1"/>
  <c r="L232" s="1"/>
  <c r="E39" i="3"/>
  <c r="G48"/>
  <c r="R638" i="6"/>
  <c r="G47" i="3" s="1"/>
  <c r="I48"/>
  <c r="T638" i="6"/>
  <c r="I47" i="3" s="1"/>
  <c r="H48"/>
  <c r="S638" i="6"/>
  <c r="H47" i="3" s="1"/>
  <c r="P638" i="6"/>
  <c r="E47" i="3" s="1"/>
  <c r="G46"/>
  <c r="M234" i="7"/>
  <c r="M233" s="1"/>
  <c r="M232" s="1"/>
  <c r="N32"/>
  <c r="N31" s="1"/>
  <c r="P680" i="6"/>
  <c r="P679" s="1"/>
  <c r="T581"/>
  <c r="I40" i="3"/>
  <c r="I39" s="1"/>
  <c r="R581" i="6"/>
  <c r="G40" i="3"/>
  <c r="G39" s="1"/>
  <c r="L171" i="7"/>
  <c r="L170" s="1"/>
  <c r="P266" i="6"/>
  <c r="P265" s="1"/>
  <c r="S266"/>
  <c r="S265" s="1"/>
  <c r="S260" s="1"/>
  <c r="M169" i="7"/>
  <c r="M168" s="1"/>
  <c r="Q262" i="6"/>
  <c r="Q261" s="1"/>
  <c r="N171" i="7"/>
  <c r="N170" s="1"/>
  <c r="R266" i="6"/>
  <c r="R265" s="1"/>
  <c r="R260" s="1"/>
  <c r="P171" i="7"/>
  <c r="P170" s="1"/>
  <c r="T266" i="6"/>
  <c r="T265" s="1"/>
  <c r="T260" s="1"/>
  <c r="M171" i="7"/>
  <c r="M170" s="1"/>
  <c r="Q266" i="6"/>
  <c r="Q265" s="1"/>
  <c r="L169" i="7"/>
  <c r="L168" s="1"/>
  <c r="P262" i="6"/>
  <c r="P261" s="1"/>
  <c r="R196"/>
  <c r="R195" s="1"/>
  <c r="T196"/>
  <c r="T195" s="1"/>
  <c r="Q196"/>
  <c r="Q195" s="1"/>
  <c r="F28" i="3" s="1"/>
  <c r="R244" i="6"/>
  <c r="R243" s="1"/>
  <c r="R242" s="1"/>
  <c r="R241" s="1"/>
  <c r="Q244"/>
  <c r="Q243" s="1"/>
  <c r="Q242" s="1"/>
  <c r="Q241" s="1"/>
  <c r="F31" i="3" s="1"/>
  <c r="P244" i="6"/>
  <c r="P243" s="1"/>
  <c r="P242" s="1"/>
  <c r="P241" s="1"/>
  <c r="T244"/>
  <c r="T243" s="1"/>
  <c r="T242" s="1"/>
  <c r="T241" s="1"/>
  <c r="N189" i="7"/>
  <c r="N187" s="1"/>
  <c r="R675" i="6"/>
  <c r="P189" i="7"/>
  <c r="P187" s="1"/>
  <c r="T675" i="6"/>
  <c r="M189" i="7"/>
  <c r="M187" s="1"/>
  <c r="Q675" i="6"/>
  <c r="O189" i="7"/>
  <c r="O187" s="1"/>
  <c r="S675" i="6"/>
  <c r="P176"/>
  <c r="L40" i="7" s="1"/>
  <c r="R176" i="6"/>
  <c r="N40" i="7" s="1"/>
  <c r="T176" i="6"/>
  <c r="P40" i="7" s="1"/>
  <c r="Q100" i="6"/>
  <c r="Q99" s="1"/>
  <c r="R100"/>
  <c r="R99" s="1"/>
  <c r="T100"/>
  <c r="T99" s="1"/>
  <c r="P234" i="7"/>
  <c r="P233" s="1"/>
  <c r="P232" s="1"/>
  <c r="R66" i="6"/>
  <c r="N23" i="7" s="1"/>
  <c r="S66" i="6"/>
  <c r="O23" i="7" s="1"/>
  <c r="Q66" i="6"/>
  <c r="M23" i="7" s="1"/>
  <c r="T66" i="6"/>
  <c r="P23" i="7" s="1"/>
  <c r="P66" i="6"/>
  <c r="L23" i="7" s="1"/>
  <c r="R191" i="6"/>
  <c r="R189" s="1"/>
  <c r="L197" i="7"/>
  <c r="O22"/>
  <c r="P22"/>
  <c r="P160"/>
  <c r="P159" s="1"/>
  <c r="L97"/>
  <c r="L96" s="1"/>
  <c r="P505" i="6"/>
  <c r="P185" i="7"/>
  <c r="M22"/>
  <c r="L48"/>
  <c r="L47" s="1"/>
  <c r="P106" i="6"/>
  <c r="P161" i="7"/>
  <c r="T534" i="6"/>
  <c r="P612"/>
  <c r="P611" s="1"/>
  <c r="P610" s="1"/>
  <c r="P609" s="1"/>
  <c r="E43" i="3" s="1"/>
  <c r="N21" i="7"/>
  <c r="T505" i="6"/>
  <c r="N182" i="7"/>
  <c r="N181" s="1"/>
  <c r="N180" s="1"/>
  <c r="Q94" i="6"/>
  <c r="Q93" s="1"/>
  <c r="Q92" s="1"/>
  <c r="Q91" s="1"/>
  <c r="Q90" s="1"/>
  <c r="F23" i="3" s="1"/>
  <c r="P43" i="7"/>
  <c r="P42" s="1"/>
  <c r="Q184" i="6"/>
  <c r="M41" i="7" s="1"/>
  <c r="P204"/>
  <c r="P203" s="1"/>
  <c r="P202" s="1"/>
  <c r="P59"/>
  <c r="P21"/>
  <c r="Q467" i="6"/>
  <c r="M86" i="7"/>
  <c r="M85" s="1"/>
  <c r="P618" i="6"/>
  <c r="P617" s="1"/>
  <c r="P616" s="1"/>
  <c r="S505"/>
  <c r="O97" i="7"/>
  <c r="O96" s="1"/>
  <c r="L179"/>
  <c r="L178" s="1"/>
  <c r="L177" s="1"/>
  <c r="P226" i="6"/>
  <c r="P225" s="1"/>
  <c r="P224" s="1"/>
  <c r="P223" s="1"/>
  <c r="P222" s="1"/>
  <c r="E29" i="3" s="1"/>
  <c r="L86" i="7"/>
  <c r="L85" s="1"/>
  <c r="P467" i="6"/>
  <c r="M204" i="7"/>
  <c r="M203" s="1"/>
  <c r="M202" s="1"/>
  <c r="Q688" i="6"/>
  <c r="Q687" s="1"/>
  <c r="Q686" s="1"/>
  <c r="L76" i="7"/>
  <c r="L75" s="1"/>
  <c r="Q618" i="6"/>
  <c r="Q617" s="1"/>
  <c r="Q616" s="1"/>
  <c r="L161" i="7"/>
  <c r="P534" i="6"/>
  <c r="L101" i="7"/>
  <c r="L100" s="1"/>
  <c r="P514" i="6"/>
  <c r="S106"/>
  <c r="S105" s="1"/>
  <c r="O48" i="7"/>
  <c r="O47" s="1"/>
  <c r="M185"/>
  <c r="O164"/>
  <c r="O163" s="1"/>
  <c r="S393" i="6"/>
  <c r="S381" s="1"/>
  <c r="P206"/>
  <c r="P205" s="1"/>
  <c r="P204" s="1"/>
  <c r="L182" i="7"/>
  <c r="L181" s="1"/>
  <c r="L180" s="1"/>
  <c r="L204"/>
  <c r="L203" s="1"/>
  <c r="L202" s="1"/>
  <c r="P688" i="6"/>
  <c r="P687" s="1"/>
  <c r="P686" s="1"/>
  <c r="L195" i="7"/>
  <c r="S618" i="6"/>
  <c r="S617" s="1"/>
  <c r="S616" s="1"/>
  <c r="F43" i="3"/>
  <c r="Q536" i="6"/>
  <c r="M159" i="7"/>
  <c r="M101"/>
  <c r="M100" s="1"/>
  <c r="Q514" i="6"/>
  <c r="L99" i="7"/>
  <c r="L98" s="1"/>
  <c r="P509" i="6"/>
  <c r="S226"/>
  <c r="S225" s="1"/>
  <c r="S224" s="1"/>
  <c r="S223" s="1"/>
  <c r="S222" s="1"/>
  <c r="H29" i="3" s="1"/>
  <c r="O179" i="7"/>
  <c r="O178" s="1"/>
  <c r="O177" s="1"/>
  <c r="S206" i="6"/>
  <c r="S205" s="1"/>
  <c r="S204" s="1"/>
  <c r="O182" i="7"/>
  <c r="O181" s="1"/>
  <c r="O180" s="1"/>
  <c r="M72"/>
  <c r="M71" s="1"/>
  <c r="M70" s="1"/>
  <c r="R505" i="6"/>
  <c r="N97" i="7"/>
  <c r="N96" s="1"/>
  <c r="T509" i="6"/>
  <c r="P99" i="7"/>
  <c r="P98" s="1"/>
  <c r="Q317" i="6"/>
  <c r="P20"/>
  <c r="P19" s="1"/>
  <c r="P18" s="1"/>
  <c r="P17" s="1"/>
  <c r="P16" s="1"/>
  <c r="L21" i="7"/>
  <c r="O204"/>
  <c r="O203" s="1"/>
  <c r="O202" s="1"/>
  <c r="S688" i="6"/>
  <c r="S687" s="1"/>
  <c r="S686" s="1"/>
  <c r="O197" i="7"/>
  <c r="M193"/>
  <c r="M82"/>
  <c r="M81" s="1"/>
  <c r="R459" i="6"/>
  <c r="N82" i="7" s="1"/>
  <c r="N81" s="1"/>
  <c r="S633" i="6"/>
  <c r="S632" s="1"/>
  <c r="S631" s="1"/>
  <c r="S630" s="1"/>
  <c r="O25" i="7"/>
  <c r="O24" s="1"/>
  <c r="M195"/>
  <c r="O159"/>
  <c r="S514" i="6"/>
  <c r="O101" i="7"/>
  <c r="O100" s="1"/>
  <c r="S423" i="6"/>
  <c r="O50" i="7"/>
  <c r="O49" s="1"/>
  <c r="P281" i="6"/>
  <c r="M179" i="7"/>
  <c r="M178" s="1"/>
  <c r="M177" s="1"/>
  <c r="Q226" i="6"/>
  <c r="Q225" s="1"/>
  <c r="Q224" s="1"/>
  <c r="Q223" s="1"/>
  <c r="Q222" s="1"/>
  <c r="F29" i="3" s="1"/>
  <c r="R393" i="6"/>
  <c r="R381" s="1"/>
  <c r="N164" i="7"/>
  <c r="N163" s="1"/>
  <c r="T83" i="6"/>
  <c r="T82" s="1"/>
  <c r="I22" i="3" s="1"/>
  <c r="P27" i="7"/>
  <c r="P26" s="1"/>
  <c r="T393" i="6"/>
  <c r="T381" s="1"/>
  <c r="P164" i="7"/>
  <c r="P163" s="1"/>
  <c r="L22"/>
  <c r="Q464" i="6"/>
  <c r="S306"/>
  <c r="R291"/>
  <c r="R460"/>
  <c r="Q306"/>
  <c r="Q305" s="1"/>
  <c r="S318"/>
  <c r="S464"/>
  <c r="P94"/>
  <c r="P93" s="1"/>
  <c r="P92" s="1"/>
  <c r="P91" s="1"/>
  <c r="P90" s="1"/>
  <c r="E23" i="3" s="1"/>
  <c r="R534" i="6"/>
  <c r="F46" i="3"/>
  <c r="N207" i="7"/>
  <c r="N206" s="1"/>
  <c r="N205" s="1"/>
  <c r="N195"/>
  <c r="O193"/>
  <c r="L185"/>
  <c r="O169"/>
  <c r="O168" s="1"/>
  <c r="L164"/>
  <c r="L163" s="1"/>
  <c r="M161"/>
  <c r="M76"/>
  <c r="M75" s="1"/>
  <c r="O72"/>
  <c r="O71" s="1"/>
  <c r="O70" s="1"/>
  <c r="L59"/>
  <c r="O207"/>
  <c r="O206" s="1"/>
  <c r="O205" s="1"/>
  <c r="P197"/>
  <c r="L193"/>
  <c r="P179"/>
  <c r="P178" s="1"/>
  <c r="P177" s="1"/>
  <c r="P169"/>
  <c r="P168" s="1"/>
  <c r="M164"/>
  <c r="M163" s="1"/>
  <c r="N161"/>
  <c r="P101"/>
  <c r="P100" s="1"/>
  <c r="M99"/>
  <c r="M98" s="1"/>
  <c r="N76"/>
  <c r="N75" s="1"/>
  <c r="P72"/>
  <c r="P71" s="1"/>
  <c r="P70" s="1"/>
  <c r="L72"/>
  <c r="L71" s="1"/>
  <c r="L70" s="1"/>
  <c r="M59"/>
  <c r="P48"/>
  <c r="P47" s="1"/>
  <c r="M43"/>
  <c r="M42" s="1"/>
  <c r="P25"/>
  <c r="P24" s="1"/>
  <c r="L25"/>
  <c r="L24" s="1"/>
  <c r="T191" i="6"/>
  <c r="T189" s="1"/>
  <c r="N234" i="7"/>
  <c r="N233" s="1"/>
  <c r="N232" s="1"/>
  <c r="P207"/>
  <c r="P206" s="1"/>
  <c r="P205" s="1"/>
  <c r="L207"/>
  <c r="L206" s="1"/>
  <c r="L205" s="1"/>
  <c r="N204"/>
  <c r="N203" s="1"/>
  <c r="N202" s="1"/>
  <c r="M197"/>
  <c r="P195"/>
  <c r="N185"/>
  <c r="P182"/>
  <c r="P181" s="1"/>
  <c r="P180" s="1"/>
  <c r="O171"/>
  <c r="O170" s="1"/>
  <c r="O161"/>
  <c r="N159"/>
  <c r="N99"/>
  <c r="N98" s="1"/>
  <c r="M97"/>
  <c r="M96" s="1"/>
  <c r="N86"/>
  <c r="N85" s="1"/>
  <c r="O76"/>
  <c r="O75" s="1"/>
  <c r="N59"/>
  <c r="M48"/>
  <c r="M47" s="1"/>
  <c r="M46" s="1"/>
  <c r="N43"/>
  <c r="N42" s="1"/>
  <c r="M25"/>
  <c r="M24" s="1"/>
  <c r="S459" i="6"/>
  <c r="S458" s="1"/>
  <c r="S245"/>
  <c r="S184"/>
  <c r="O41" i="7" s="1"/>
  <c r="I46" i="3"/>
  <c r="E46"/>
  <c r="O234" i="7"/>
  <c r="O233" s="1"/>
  <c r="O232" s="1"/>
  <c r="N197"/>
  <c r="N193"/>
  <c r="O185"/>
  <c r="M182"/>
  <c r="M181" s="1"/>
  <c r="M180" s="1"/>
  <c r="N179"/>
  <c r="N178" s="1"/>
  <c r="N177" s="1"/>
  <c r="N169"/>
  <c r="N168" s="1"/>
  <c r="N101"/>
  <c r="N100" s="1"/>
  <c r="O99"/>
  <c r="O98" s="1"/>
  <c r="P76"/>
  <c r="P75" s="1"/>
  <c r="N72"/>
  <c r="N71" s="1"/>
  <c r="N70" s="1"/>
  <c r="P50"/>
  <c r="P49" s="1"/>
  <c r="N48"/>
  <c r="N47" s="1"/>
  <c r="N46" s="1"/>
  <c r="O43"/>
  <c r="O42" s="1"/>
  <c r="L27"/>
  <c r="L26" s="1"/>
  <c r="N25"/>
  <c r="N24" s="1"/>
  <c r="O21"/>
  <c r="Q20" i="6"/>
  <c r="Q19" s="1"/>
  <c r="Q18" s="1"/>
  <c r="Q17" s="1"/>
  <c r="Q16" s="1"/>
  <c r="M21" i="7"/>
  <c r="T281" i="6"/>
  <c r="T280" s="1"/>
  <c r="T423"/>
  <c r="T420" s="1"/>
  <c r="T419" s="1"/>
  <c r="I34" i="3" s="1"/>
  <c r="T85" i="6"/>
  <c r="T84" s="1"/>
  <c r="R281"/>
  <c r="R85"/>
  <c r="R84" s="1"/>
  <c r="R83"/>
  <c r="R82" s="1"/>
  <c r="G22" i="3" s="1"/>
  <c r="R422" i="6"/>
  <c r="R421" s="1"/>
  <c r="R423"/>
  <c r="R615"/>
  <c r="N44" i="7" s="1"/>
  <c r="Q83" i="6"/>
  <c r="Q82" s="1"/>
  <c r="F22" i="3" s="1"/>
  <c r="Q85" i="6"/>
  <c r="Q84" s="1"/>
  <c r="S85"/>
  <c r="S84" s="1"/>
  <c r="S83"/>
  <c r="S82" s="1"/>
  <c r="H22" i="3" s="1"/>
  <c r="P83" i="6"/>
  <c r="P82" s="1"/>
  <c r="E22" i="3" s="1"/>
  <c r="Q423" i="6"/>
  <c r="Q422"/>
  <c r="Q421" s="1"/>
  <c r="S422"/>
  <c r="S421" s="1"/>
  <c r="S285"/>
  <c r="S301"/>
  <c r="S289"/>
  <c r="S298"/>
  <c r="O117" i="7" s="1"/>
  <c r="O116" s="1"/>
  <c r="Q285" i="6"/>
  <c r="Q301"/>
  <c r="Q289"/>
  <c r="Q298"/>
  <c r="M117" i="7" s="1"/>
  <c r="M116" s="1"/>
  <c r="Q458" i="6"/>
  <c r="O282"/>
  <c r="P105" l="1"/>
  <c r="M58" i="7"/>
  <c r="N58"/>
  <c r="L58"/>
  <c r="P58"/>
  <c r="O86"/>
  <c r="O85" s="1"/>
  <c r="P86"/>
  <c r="P85" s="1"/>
  <c r="T279" i="6"/>
  <c r="K53" i="7"/>
  <c r="E20" i="3"/>
  <c r="L46" i="7"/>
  <c r="P46"/>
  <c r="O46"/>
  <c r="F48" i="3"/>
  <c r="F45" s="1"/>
  <c r="P278" i="6"/>
  <c r="P277" s="1"/>
  <c r="P423"/>
  <c r="P422" s="1"/>
  <c r="P421" s="1"/>
  <c r="P420" s="1"/>
  <c r="P419" s="1"/>
  <c r="O590"/>
  <c r="K192" i="7"/>
  <c r="O192"/>
  <c r="O191" s="1"/>
  <c r="O281" i="6"/>
  <c r="I45" i="3"/>
  <c r="N167" i="7"/>
  <c r="E45" i="3"/>
  <c r="G45"/>
  <c r="Q260" i="6"/>
  <c r="Q259" s="1"/>
  <c r="Q258" s="1"/>
  <c r="Q257" s="1"/>
  <c r="P192" i="7"/>
  <c r="P191" s="1"/>
  <c r="P167"/>
  <c r="L192"/>
  <c r="L191" s="1"/>
  <c r="L167"/>
  <c r="N192"/>
  <c r="N191" s="1"/>
  <c r="M192"/>
  <c r="M191" s="1"/>
  <c r="L189"/>
  <c r="L187" s="1"/>
  <c r="L184" s="1"/>
  <c r="L183" s="1"/>
  <c r="P675" i="6"/>
  <c r="P669" s="1"/>
  <c r="P668" s="1"/>
  <c r="R493"/>
  <c r="R492" s="1"/>
  <c r="N95" i="7"/>
  <c r="N94" s="1"/>
  <c r="N93" s="1"/>
  <c r="P493" i="6"/>
  <c r="L95" i="7"/>
  <c r="L94" s="1"/>
  <c r="L93" s="1"/>
  <c r="T493" i="6"/>
  <c r="P95" i="7"/>
  <c r="P94" s="1"/>
  <c r="P93" s="1"/>
  <c r="O167"/>
  <c r="M167"/>
  <c r="O95"/>
  <c r="O94" s="1"/>
  <c r="O93" s="1"/>
  <c r="S493" i="6"/>
  <c r="Q493"/>
  <c r="M95" i="7"/>
  <c r="M94" s="1"/>
  <c r="M93" s="1"/>
  <c r="P260" i="6"/>
  <c r="P259" s="1"/>
  <c r="P258" s="1"/>
  <c r="P257" s="1"/>
  <c r="E32" i="3" s="1"/>
  <c r="I31"/>
  <c r="E31"/>
  <c r="G31"/>
  <c r="Q535" i="6"/>
  <c r="Q534" s="1"/>
  <c r="S535"/>
  <c r="S534" s="1"/>
  <c r="S259"/>
  <c r="S258" s="1"/>
  <c r="S257" s="1"/>
  <c r="G28" i="3"/>
  <c r="G27" s="1"/>
  <c r="R194" i="6"/>
  <c r="I28" i="3"/>
  <c r="I27" s="1"/>
  <c r="T194" i="6"/>
  <c r="S196"/>
  <c r="S195" s="1"/>
  <c r="F27" i="3"/>
  <c r="P196" i="6"/>
  <c r="P195" s="1"/>
  <c r="R259"/>
  <c r="R258" s="1"/>
  <c r="R257" s="1"/>
  <c r="G32" i="3" s="1"/>
  <c r="T259" i="6"/>
  <c r="T258" s="1"/>
  <c r="T257" s="1"/>
  <c r="I32" i="3" s="1"/>
  <c r="R420" i="6"/>
  <c r="R419" s="1"/>
  <c r="G34" i="3" s="1"/>
  <c r="S420" i="6"/>
  <c r="S419" s="1"/>
  <c r="H34" i="3" s="1"/>
  <c r="Q420" i="6"/>
  <c r="Q419" s="1"/>
  <c r="F34" i="3" s="1"/>
  <c r="S244" i="6"/>
  <c r="S243" s="1"/>
  <c r="S242" s="1"/>
  <c r="S241" s="1"/>
  <c r="H31" i="3" s="1"/>
  <c r="Q98" i="6"/>
  <c r="F24" i="3" s="1"/>
  <c r="T98" i="6"/>
  <c r="I24" i="3" s="1"/>
  <c r="R289" i="6"/>
  <c r="S669"/>
  <c r="S668" s="1"/>
  <c r="T669"/>
  <c r="T668" s="1"/>
  <c r="Q669"/>
  <c r="Q668" s="1"/>
  <c r="R669"/>
  <c r="R668" s="1"/>
  <c r="P615"/>
  <c r="L44" i="7" s="1"/>
  <c r="S615" i="6"/>
  <c r="Q615"/>
  <c r="R184"/>
  <c r="N41" i="7" s="1"/>
  <c r="S100" i="6"/>
  <c r="S99" s="1"/>
  <c r="P184" i="7"/>
  <c r="P183" s="1"/>
  <c r="T184" i="6"/>
  <c r="M201" i="7"/>
  <c r="N176"/>
  <c r="M20"/>
  <c r="O39"/>
  <c r="P201"/>
  <c r="L201"/>
  <c r="M176"/>
  <c r="O201"/>
  <c r="Q194" i="6"/>
  <c r="P158" i="7"/>
  <c r="Q32" i="6"/>
  <c r="T615"/>
  <c r="M158" i="7"/>
  <c r="P176"/>
  <c r="S32" i="6"/>
  <c r="T32"/>
  <c r="O184" i="7"/>
  <c r="O183" s="1"/>
  <c r="P20"/>
  <c r="O20"/>
  <c r="L158"/>
  <c r="O176"/>
  <c r="N158"/>
  <c r="N201"/>
  <c r="L20"/>
  <c r="M184"/>
  <c r="M183" s="1"/>
  <c r="S317" i="6"/>
  <c r="S463"/>
  <c r="T463" s="1"/>
  <c r="O84" i="7"/>
  <c r="O83" s="1"/>
  <c r="T464" i="6"/>
  <c r="P84" i="7" s="1"/>
  <c r="P83" s="1"/>
  <c r="M122"/>
  <c r="M107" s="1"/>
  <c r="O158"/>
  <c r="R608" i="6"/>
  <c r="G44" i="3"/>
  <c r="G42" s="1"/>
  <c r="O82" i="7"/>
  <c r="O81" s="1"/>
  <c r="T459" i="6"/>
  <c r="P82" i="7" s="1"/>
  <c r="P81" s="1"/>
  <c r="Q175" i="6"/>
  <c r="Q174" s="1"/>
  <c r="Q173" s="1"/>
  <c r="Q172" s="1"/>
  <c r="Q171" s="1"/>
  <c r="M39" i="7"/>
  <c r="S305" i="6"/>
  <c r="L159" i="7"/>
  <c r="N184"/>
  <c r="N183" s="1"/>
  <c r="L176"/>
  <c r="R458" i="6"/>
  <c r="T458"/>
  <c r="R32"/>
  <c r="N22" i="7"/>
  <c r="N20" s="1"/>
  <c r="Q463" i="6"/>
  <c r="R463" s="1"/>
  <c r="M84" i="7"/>
  <c r="M83" s="1"/>
  <c r="M80" s="1"/>
  <c r="R464" i="6"/>
  <c r="N84" i="7" s="1"/>
  <c r="N83" s="1"/>
  <c r="N80" s="1"/>
  <c r="H46" i="3"/>
  <c r="H45" s="1"/>
  <c r="S175" i="6"/>
  <c r="S174" s="1"/>
  <c r="S173" s="1"/>
  <c r="S172" s="1"/>
  <c r="S171" s="1"/>
  <c r="P32"/>
  <c r="P31" s="1"/>
  <c r="F20" i="3"/>
  <c r="J20" i="1"/>
  <c r="J19" s="1"/>
  <c r="J18" s="1"/>
  <c r="I21"/>
  <c r="I20" s="1"/>
  <c r="I19" s="1"/>
  <c r="I18" s="1"/>
  <c r="S297" i="6"/>
  <c r="Q297"/>
  <c r="O19" i="7" l="1"/>
  <c r="O18" s="1"/>
  <c r="M19"/>
  <c r="M18" s="1"/>
  <c r="P492" i="6"/>
  <c r="P491" s="1"/>
  <c r="P490" s="1"/>
  <c r="P489" s="1"/>
  <c r="S492"/>
  <c r="S491" s="1"/>
  <c r="S490" s="1"/>
  <c r="S489" s="1"/>
  <c r="T492"/>
  <c r="T491" s="1"/>
  <c r="T490" s="1"/>
  <c r="T489" s="1"/>
  <c r="Q492"/>
  <c r="Q491" s="1"/>
  <c r="Q490" s="1"/>
  <c r="Q489" s="1"/>
  <c r="R491"/>
  <c r="R490" s="1"/>
  <c r="R489" s="1"/>
  <c r="P100"/>
  <c r="P99" s="1"/>
  <c r="T608"/>
  <c r="P44" i="7"/>
  <c r="P240" i="6"/>
  <c r="E34" i="3"/>
  <c r="O589" i="6"/>
  <c r="D41" i="3" s="1"/>
  <c r="D39" s="1"/>
  <c r="K191" i="7"/>
  <c r="N106"/>
  <c r="M106"/>
  <c r="Q280" i="6"/>
  <c r="S280"/>
  <c r="R280"/>
  <c r="H32" i="3"/>
  <c r="S667" i="6"/>
  <c r="S666" s="1"/>
  <c r="S665" s="1"/>
  <c r="S650" s="1"/>
  <c r="S629" s="1"/>
  <c r="T667"/>
  <c r="T666" s="1"/>
  <c r="Q667"/>
  <c r="Q666" s="1"/>
  <c r="Q665" s="1"/>
  <c r="Q650" s="1"/>
  <c r="Q629" s="1"/>
  <c r="R667"/>
  <c r="R666" s="1"/>
  <c r="P667"/>
  <c r="P666" s="1"/>
  <c r="E50" i="3" s="1"/>
  <c r="E49" s="1"/>
  <c r="T278" i="6"/>
  <c r="T277" s="1"/>
  <c r="T240" s="1"/>
  <c r="F32" i="3"/>
  <c r="S194" i="6"/>
  <c r="H28" i="3"/>
  <c r="H27" s="1"/>
  <c r="E28"/>
  <c r="E27" s="1"/>
  <c r="P194" i="6"/>
  <c r="T175"/>
  <c r="T174" s="1"/>
  <c r="T173" s="1"/>
  <c r="T172" s="1"/>
  <c r="T171" s="1"/>
  <c r="I26" i="3" s="1"/>
  <c r="I25" s="1"/>
  <c r="P41" i="7"/>
  <c r="P39" s="1"/>
  <c r="S98" i="6"/>
  <c r="H24" i="3" s="1"/>
  <c r="R98" i="6"/>
  <c r="G24" i="3" s="1"/>
  <c r="P80" i="7"/>
  <c r="P74" s="1"/>
  <c r="O80"/>
  <c r="O74" s="1"/>
  <c r="Q486" i="6"/>
  <c r="T486"/>
  <c r="S486"/>
  <c r="S457" s="1"/>
  <c r="S456" s="1"/>
  <c r="S455" s="1"/>
  <c r="S454" s="1"/>
  <c r="R486"/>
  <c r="R175"/>
  <c r="R174" s="1"/>
  <c r="R173" s="1"/>
  <c r="R172" s="1"/>
  <c r="R171" s="1"/>
  <c r="G26" i="3" s="1"/>
  <c r="G25" s="1"/>
  <c r="N39" i="7"/>
  <c r="N19" s="1"/>
  <c r="I44" i="3"/>
  <c r="I42" s="1"/>
  <c r="R31" i="6"/>
  <c r="R30" s="1"/>
  <c r="T31"/>
  <c r="T30" s="1"/>
  <c r="S31"/>
  <c r="S30" s="1"/>
  <c r="Q31"/>
  <c r="Q30" s="1"/>
  <c r="M74" i="7"/>
  <c r="N74"/>
  <c r="H44" i="3"/>
  <c r="H42" s="1"/>
  <c r="S608" i="6"/>
  <c r="S170"/>
  <c r="H26" i="3"/>
  <c r="H25" s="1"/>
  <c r="E44"/>
  <c r="E42" s="1"/>
  <c r="P608" i="6"/>
  <c r="F44" i="3"/>
  <c r="F42" s="1"/>
  <c r="Q608" i="6"/>
  <c r="O122" i="7"/>
  <c r="O107" s="1"/>
  <c r="P124"/>
  <c r="P122" s="1"/>
  <c r="P107" s="1"/>
  <c r="Q170" i="6"/>
  <c r="F26" i="3"/>
  <c r="F25" s="1"/>
  <c r="P193" i="6"/>
  <c r="S444" l="1"/>
  <c r="I38" i="3"/>
  <c r="G38"/>
  <c r="E38"/>
  <c r="P19" i="7"/>
  <c r="P18" s="1"/>
  <c r="R279" i="6"/>
  <c r="R278" s="1"/>
  <c r="R277" s="1"/>
  <c r="Q457"/>
  <c r="Q456" s="1"/>
  <c r="Q455" s="1"/>
  <c r="Q454" s="1"/>
  <c r="Q444" s="1"/>
  <c r="Q279"/>
  <c r="Q278" s="1"/>
  <c r="Q277" s="1"/>
  <c r="S279"/>
  <c r="S278" s="1"/>
  <c r="S277" s="1"/>
  <c r="H38" i="3"/>
  <c r="F38"/>
  <c r="O581" i="6"/>
  <c r="O106" i="7"/>
  <c r="O17" s="1"/>
  <c r="O238" s="1"/>
  <c r="P106"/>
  <c r="R457" i="6"/>
  <c r="R456" s="1"/>
  <c r="R455" s="1"/>
  <c r="R454" s="1"/>
  <c r="R444" s="1"/>
  <c r="T457"/>
  <c r="N18" i="7"/>
  <c r="N17" s="1"/>
  <c r="N238" s="1"/>
  <c r="M17"/>
  <c r="M238" s="1"/>
  <c r="G50" i="3"/>
  <c r="G49" s="1"/>
  <c r="R665" i="6"/>
  <c r="R650" s="1"/>
  <c r="R629" s="1"/>
  <c r="I50" i="3"/>
  <c r="I49" s="1"/>
  <c r="T665" i="6"/>
  <c r="T650" s="1"/>
  <c r="T629" s="1"/>
  <c r="P665"/>
  <c r="P650" s="1"/>
  <c r="P629" s="1"/>
  <c r="H50" i="3"/>
  <c r="H49" s="1"/>
  <c r="F50"/>
  <c r="F49" s="1"/>
  <c r="T170" i="6"/>
  <c r="R29"/>
  <c r="R28" s="1"/>
  <c r="T29"/>
  <c r="T28" s="1"/>
  <c r="S29"/>
  <c r="S28" s="1"/>
  <c r="Q29"/>
  <c r="Q28" s="1"/>
  <c r="P98"/>
  <c r="E24" i="3" s="1"/>
  <c r="R170" i="6"/>
  <c r="P191"/>
  <c r="P30"/>
  <c r="O319"/>
  <c r="O267"/>
  <c r="O88"/>
  <c r="O71"/>
  <c r="O473"/>
  <c r="O291"/>
  <c r="O287"/>
  <c r="O295"/>
  <c r="O299"/>
  <c r="O303"/>
  <c r="O307"/>
  <c r="O636"/>
  <c r="O67"/>
  <c r="O182"/>
  <c r="O191"/>
  <c r="O189" s="1"/>
  <c r="P189" s="1"/>
  <c r="O613"/>
  <c r="O465"/>
  <c r="O108"/>
  <c r="O107" s="1"/>
  <c r="O106" s="1"/>
  <c r="O425"/>
  <c r="O507"/>
  <c r="O263"/>
  <c r="O644"/>
  <c r="O95"/>
  <c r="K12" i="1"/>
  <c r="O105" i="6" l="1"/>
  <c r="O100" s="1"/>
  <c r="O99" s="1"/>
  <c r="P184"/>
  <c r="L41" i="7" s="1"/>
  <c r="L39" s="1"/>
  <c r="L19" s="1"/>
  <c r="R240" i="6"/>
  <c r="G33" i="3"/>
  <c r="G30" s="1"/>
  <c r="Q240" i="6"/>
  <c r="F33" i="3"/>
  <c r="F30" s="1"/>
  <c r="S240" i="6"/>
  <c r="H33" i="3"/>
  <c r="H30" s="1"/>
  <c r="T456" i="6"/>
  <c r="T455" s="1"/>
  <c r="T454" s="1"/>
  <c r="T444" s="1"/>
  <c r="O176"/>
  <c r="K234" i="7"/>
  <c r="O495" i="6"/>
  <c r="O469"/>
  <c r="O468" s="1"/>
  <c r="O66"/>
  <c r="O262"/>
  <c r="K169" i="7"/>
  <c r="O266" i="6"/>
  <c r="K171" i="7"/>
  <c r="P17"/>
  <c r="P238" s="1"/>
  <c r="I33" i="3"/>
  <c r="I30" s="1"/>
  <c r="S15" i="6"/>
  <c r="H21" i="3"/>
  <c r="H19" s="1"/>
  <c r="Q15" i="6"/>
  <c r="F21" i="3"/>
  <c r="F19" s="1"/>
  <c r="G21"/>
  <c r="G19" s="1"/>
  <c r="R15" i="6"/>
  <c r="T15"/>
  <c r="I21" i="3"/>
  <c r="I19" s="1"/>
  <c r="P29" i="6"/>
  <c r="P28" s="1"/>
  <c r="G37" i="3"/>
  <c r="G35" s="1"/>
  <c r="F37"/>
  <c r="F35" s="1"/>
  <c r="H37"/>
  <c r="H35" s="1"/>
  <c r="O506" i="6"/>
  <c r="O208"/>
  <c r="O635"/>
  <c r="O306"/>
  <c r="O538"/>
  <c r="O94"/>
  <c r="O643"/>
  <c r="O394"/>
  <c r="O424"/>
  <c r="O294"/>
  <c r="O42"/>
  <c r="O318"/>
  <c r="O317" s="1"/>
  <c r="O510"/>
  <c r="K43" i="7"/>
  <c r="O302" i="6"/>
  <c r="K121" i="7" s="1"/>
  <c r="O298" i="6"/>
  <c r="K117" i="7" s="1"/>
  <c r="P299" i="6"/>
  <c r="O459"/>
  <c r="O464"/>
  <c r="P465"/>
  <c r="O286"/>
  <c r="O290"/>
  <c r="O87"/>
  <c r="O612"/>
  <c r="P175" l="1"/>
  <c r="P174" s="1"/>
  <c r="P173" s="1"/>
  <c r="P172" s="1"/>
  <c r="P171" s="1"/>
  <c r="K116" i="7"/>
  <c r="O293" i="6"/>
  <c r="K115" i="7"/>
  <c r="K120"/>
  <c r="Q14" i="6"/>
  <c r="H52" i="3"/>
  <c r="K25" i="1" s="1"/>
  <c r="K23" i="7"/>
  <c r="K207"/>
  <c r="I37" i="3"/>
  <c r="I35" s="1"/>
  <c r="I52" s="1"/>
  <c r="O423" i="6"/>
  <c r="O422" s="1"/>
  <c r="O421" s="1"/>
  <c r="K233" i="7"/>
  <c r="O41" i="6"/>
  <c r="O207"/>
  <c r="O494"/>
  <c r="K170" i="7"/>
  <c r="K42"/>
  <c r="K168"/>
  <c r="K204"/>
  <c r="K99"/>
  <c r="K97"/>
  <c r="O265" i="6"/>
  <c r="O261"/>
  <c r="F52" i="3"/>
  <c r="J25" i="1" s="1"/>
  <c r="T14" i="6"/>
  <c r="R14"/>
  <c r="S14"/>
  <c r="G52" i="3"/>
  <c r="L82" i="7"/>
  <c r="L81" s="1"/>
  <c r="K82"/>
  <c r="O393" i="6"/>
  <c r="K164" i="7"/>
  <c r="K76"/>
  <c r="K75" s="1"/>
  <c r="P464" i="6"/>
  <c r="L84" i="7" s="1"/>
  <c r="L83" s="1"/>
  <c r="K84"/>
  <c r="P15" i="6"/>
  <c r="E21" i="3"/>
  <c r="E19" s="1"/>
  <c r="O388" i="6"/>
  <c r="P170"/>
  <c r="E26" i="3"/>
  <c r="E25" s="1"/>
  <c r="K40" i="7"/>
  <c r="O301" i="6"/>
  <c r="O509"/>
  <c r="O679"/>
  <c r="O93"/>
  <c r="O305"/>
  <c r="O688"/>
  <c r="O505"/>
  <c r="O611"/>
  <c r="O458"/>
  <c r="K48" i="7"/>
  <c r="K47" s="1"/>
  <c r="O289" i="6"/>
  <c r="O227"/>
  <c r="O642"/>
  <c r="O537"/>
  <c r="O634"/>
  <c r="O184"/>
  <c r="O20"/>
  <c r="K50" i="7"/>
  <c r="O297" i="6"/>
  <c r="P298"/>
  <c r="L117" i="7" s="1"/>
  <c r="L116" s="1"/>
  <c r="O463" i="6"/>
  <c r="O285"/>
  <c r="O86"/>
  <c r="O260" l="1"/>
  <c r="K167" i="7"/>
  <c r="K114"/>
  <c r="O280" i="6"/>
  <c r="K22" i="7"/>
  <c r="K20" s="1"/>
  <c r="K182"/>
  <c r="K95"/>
  <c r="K232"/>
  <c r="K206"/>
  <c r="P463" i="6"/>
  <c r="P297"/>
  <c r="O387"/>
  <c r="O386" s="1"/>
  <c r="O381" s="1"/>
  <c r="K83" i="7"/>
  <c r="K203"/>
  <c r="K98"/>
  <c r="K163"/>
  <c r="K49"/>
  <c r="K46" s="1"/>
  <c r="K81"/>
  <c r="K96"/>
  <c r="K86"/>
  <c r="K101"/>
  <c r="K179"/>
  <c r="K189"/>
  <c r="L80"/>
  <c r="L74" s="1"/>
  <c r="J24" i="1"/>
  <c r="J23" s="1"/>
  <c r="J22" s="1"/>
  <c r="J11" s="1"/>
  <c r="J26" s="1"/>
  <c r="O175" i="6"/>
  <c r="K41" i="7"/>
  <c r="R743" i="6"/>
  <c r="T743"/>
  <c r="O675"/>
  <c r="K20" i="1"/>
  <c r="K19" s="1"/>
  <c r="K18" s="1"/>
  <c r="O19" i="6"/>
  <c r="K25" i="7"/>
  <c r="O633" i="6"/>
  <c r="O641"/>
  <c r="O226"/>
  <c r="O610"/>
  <c r="O206"/>
  <c r="O514"/>
  <c r="O32"/>
  <c r="O536"/>
  <c r="L122" i="7"/>
  <c r="L107" s="1"/>
  <c r="O467" i="6"/>
  <c r="O457" s="1"/>
  <c r="O493"/>
  <c r="O92"/>
  <c r="O687"/>
  <c r="K27" i="7"/>
  <c r="O83" i="6"/>
  <c r="O85"/>
  <c r="K107" i="7" l="1"/>
  <c r="O492" i="6"/>
  <c r="O491" s="1"/>
  <c r="O279"/>
  <c r="O278" s="1"/>
  <c r="O277" s="1"/>
  <c r="P457"/>
  <c r="P456" s="1"/>
  <c r="P455" s="1"/>
  <c r="P454" s="1"/>
  <c r="P444" s="1"/>
  <c r="K181" i="7"/>
  <c r="K162"/>
  <c r="K161" s="1"/>
  <c r="K94"/>
  <c r="K205"/>
  <c r="O259" i="6"/>
  <c r="O535"/>
  <c r="O669"/>
  <c r="O205"/>
  <c r="K100" i="7"/>
  <c r="K159"/>
  <c r="K24"/>
  <c r="K39"/>
  <c r="K178"/>
  <c r="K202"/>
  <c r="K26"/>
  <c r="K187"/>
  <c r="K85"/>
  <c r="O31" i="6"/>
  <c r="L106" i="7"/>
  <c r="L18"/>
  <c r="J17" i="1"/>
  <c r="O174" i="6"/>
  <c r="O686"/>
  <c r="O91"/>
  <c r="O618"/>
  <c r="O18"/>
  <c r="O243"/>
  <c r="O609"/>
  <c r="O632"/>
  <c r="O225"/>
  <c r="O640"/>
  <c r="O82"/>
  <c r="D22" i="3" s="1"/>
  <c r="O84" i="6"/>
  <c r="K93" i="7" l="1"/>
  <c r="K19"/>
  <c r="K18" s="1"/>
  <c r="K158"/>
  <c r="K80"/>
  <c r="K180"/>
  <c r="O420" i="6"/>
  <c r="K184" i="7"/>
  <c r="K183" s="1"/>
  <c r="K201"/>
  <c r="K177"/>
  <c r="O639" i="6"/>
  <c r="O258"/>
  <c r="O242"/>
  <c r="O17"/>
  <c r="O30"/>
  <c r="L17" i="7"/>
  <c r="L238" s="1"/>
  <c r="E33" i="3"/>
  <c r="E30" s="1"/>
  <c r="P14" i="6"/>
  <c r="E37" i="3"/>
  <c r="E35" s="1"/>
  <c r="O173" i="6"/>
  <c r="S743"/>
  <c r="Q743"/>
  <c r="O224"/>
  <c r="D43" i="3"/>
  <c r="O631" i="6"/>
  <c r="O617"/>
  <c r="O204"/>
  <c r="O90"/>
  <c r="O534"/>
  <c r="O668"/>
  <c r="K74" i="7" l="1"/>
  <c r="K106"/>
  <c r="O419" i="6"/>
  <c r="D34" i="3" s="1"/>
  <c r="O638" i="6"/>
  <c r="K176" i="7"/>
  <c r="O196" i="6"/>
  <c r="O667"/>
  <c r="O257"/>
  <c r="O241"/>
  <c r="O98"/>
  <c r="D24" i="3" s="1"/>
  <c r="O29" i="6"/>
  <c r="O616"/>
  <c r="E52" i="3"/>
  <c r="O490" i="6"/>
  <c r="O172"/>
  <c r="O630"/>
  <c r="O223"/>
  <c r="D23" i="3"/>
  <c r="O16" i="6"/>
  <c r="O222" l="1"/>
  <c r="O489"/>
  <c r="K17" i="7"/>
  <c r="K238" s="1"/>
  <c r="O195" i="6"/>
  <c r="O629"/>
  <c r="D32" i="3"/>
  <c r="O28" i="6"/>
  <c r="O171"/>
  <c r="D20" i="3"/>
  <c r="D47"/>
  <c r="D46"/>
  <c r="O666" i="6"/>
  <c r="D31" i="3"/>
  <c r="O615" i="6"/>
  <c r="O194" l="1"/>
  <c r="D33" i="3"/>
  <c r="D30" s="1"/>
  <c r="O240" i="6"/>
  <c r="D26" i="3"/>
  <c r="D25" s="1"/>
  <c r="O456" i="6"/>
  <c r="O455" s="1"/>
  <c r="O15"/>
  <c r="D21" i="3"/>
  <c r="D19" s="1"/>
  <c r="D45"/>
  <c r="O170" i="6"/>
  <c r="D38" i="3"/>
  <c r="O665" i="6"/>
  <c r="D50" i="3"/>
  <c r="D49" s="1"/>
  <c r="D44"/>
  <c r="D42" s="1"/>
  <c r="O608" i="6"/>
  <c r="D29" i="3"/>
  <c r="D28"/>
  <c r="O454" i="6" l="1"/>
  <c r="O444" s="1"/>
  <c r="O14" s="1"/>
  <c r="D27" i="3"/>
  <c r="P743" i="6"/>
  <c r="O743" l="1"/>
  <c r="K24" i="1"/>
  <c r="K23" s="1"/>
  <c r="K22" s="1"/>
  <c r="K17" s="1"/>
  <c r="K11" l="1"/>
  <c r="K26" s="1"/>
  <c r="Q217" i="6"/>
  <c r="Q216" s="1"/>
  <c r="Q215" s="1"/>
  <c r="D37" i="3" l="1"/>
  <c r="D35" s="1"/>
  <c r="D52" s="1"/>
  <c r="I25" i="1" l="1"/>
  <c r="I24" s="1"/>
  <c r="I23" s="1"/>
  <c r="I22" s="1"/>
  <c r="I11" l="1"/>
  <c r="I26" s="1"/>
  <c r="I17"/>
</calcChain>
</file>

<file path=xl/sharedStrings.xml><?xml version="1.0" encoding="utf-8"?>
<sst xmlns="http://schemas.openxmlformats.org/spreadsheetml/2006/main" count="9829" uniqueCount="610">
  <si>
    <t>Субсидии гражданам на приобретение жилья</t>
  </si>
  <si>
    <t>Работы, услуги по содержанию имущества</t>
  </si>
  <si>
    <t>3</t>
  </si>
  <si>
    <t>Содержание автомобильных дорог Саргатского городского поселения</t>
  </si>
  <si>
    <t>Повышение пожарной безопасности в Саргатском городском поселении</t>
  </si>
  <si>
    <t>Создание единой системы профилактики с целью максимального устранения потребления наркотических средств и психотропных веществ на территории Саргатского городского поселения</t>
  </si>
  <si>
    <t>Решение проблем по предупреждению терроризма и экстремистской деятельности</t>
  </si>
  <si>
    <t>Организация мероприятий, направленных на развитие творческого потенциала студентов и студенческих семей</t>
  </si>
  <si>
    <t>Организация мероприятий по социальной поддержке студентов и студенческих семей</t>
  </si>
  <si>
    <t>Поощрение студентов, принимающих участие в мероприятиях, организованных на территории Саргатского городского поселения</t>
  </si>
  <si>
    <t>Оказание единовременной материальной помощи студентам и студенческим семьям, оказавшимся в трудной жизненной ситуации</t>
  </si>
  <si>
    <t>Резервный фонд Администрации Саргатского городского поселения</t>
  </si>
  <si>
    <t>244</t>
  </si>
  <si>
    <t>Осуществление мероприятий по бесперебойному обеспечению населения питьевой воды</t>
  </si>
  <si>
    <t>6</t>
  </si>
  <si>
    <t>Руководство и управление в сфере установленных функций органов местного самоуправления Саргатского городского поселения</t>
  </si>
  <si>
    <t>240</t>
  </si>
  <si>
    <t>Приобретение и замена приборов освещения на энергоэффективные</t>
  </si>
  <si>
    <t xml:space="preserve">Резервные средства </t>
  </si>
  <si>
    <t>Приобретение средств индивидуальной защиты</t>
  </si>
  <si>
    <t>Проведение мероприятий по обеспечению первичных средств пожаротушения</t>
  </si>
  <si>
    <t>Обеспечение приобретения и установки технических средств регулирования дорожного движения</t>
  </si>
  <si>
    <t>Озеленение территории</t>
  </si>
  <si>
    <t>Прочие мероприятия по благоустройству</t>
  </si>
  <si>
    <t>Организация и проведение конкурсных программ по пропаганде здорового образа жизни среди населения</t>
  </si>
  <si>
    <t>Организация и проведение тематических, спортивных мероприятий профилактического направления для подростков и молодежи</t>
  </si>
  <si>
    <t>Организация работы по профилактике правонарушений среди подростков и молодежи, склонных к совершению правонарушений</t>
  </si>
  <si>
    <t>Проведение рейдов по неблагополучным семьям</t>
  </si>
  <si>
    <t>Организация и проведение конкурсных программ среди молодежных общественных организаций по профилактике экстремизма и формированию толерантных отношений</t>
  </si>
  <si>
    <t>Систематизация учета объектов недвижимости, находящихся в собственности Саргатского городского поселения</t>
  </si>
  <si>
    <t>Проведение технической инвентаризации, оформление технической  документации объектов недвижимости, находящейся в муниципальной собственности Саргатского городского поселения</t>
  </si>
  <si>
    <t>Оформление кадастровой  документации объектов недвижимости, находящейся в муниципальной собственности Саргатского городского поселения</t>
  </si>
  <si>
    <t>Содействие занятости населения Саргатского городского поселения</t>
  </si>
  <si>
    <t>Участие в организации и финансировании проведения общественных работ на территории  городского поселения</t>
  </si>
  <si>
    <t>Подпрограмма "Муниципальное управление, управление  муниципальными финансами и имуществом в Саргатском городском поселении Саргатского муниципального района Омской области"</t>
  </si>
  <si>
    <t>Повышение энергетической эффективности</t>
  </si>
  <si>
    <t>Оказание социальной поддержки молодым семьям, нуждающимся в улучшении жилищных условий, в решении жилищных проблем</t>
  </si>
  <si>
    <t>Предоставление молодым семьям,признанным в установленном порядке нуждающимся в улучшении жилищных условий, социальных выплат на оплату части стоимости жилого помещения при его приобретении или строительстве</t>
  </si>
  <si>
    <t>Обеспечение граждан коммунальными услугами</t>
  </si>
  <si>
    <t>Строительство уличных газораспределительных сетей по ул. Светлая</t>
  </si>
  <si>
    <t>Организация и обеспечение благоустройства территории поселения</t>
  </si>
  <si>
    <t>Обеспечение безопасности дорожного движения</t>
  </si>
  <si>
    <t>Обеспечение приобретения, установки и обслуживания приборов освещения на улично-дорожной сети Саргатского городского поселения</t>
  </si>
  <si>
    <t>Осуществление первичного воинского учета на территориях, где отсутствуют военные комиссариаты</t>
  </si>
  <si>
    <t>Общеэкономические вопросы</t>
  </si>
  <si>
    <t>Прочие работы, услуги</t>
  </si>
  <si>
    <t>Уличное освещение</t>
  </si>
  <si>
    <t>Общегосударственные вопросы</t>
  </si>
  <si>
    <t>01</t>
  </si>
  <si>
    <t>02</t>
  </si>
  <si>
    <t>500</t>
  </si>
  <si>
    <t>03</t>
  </si>
  <si>
    <t>04</t>
  </si>
  <si>
    <t>10</t>
  </si>
  <si>
    <t>13</t>
  </si>
  <si>
    <t>0000</t>
  </si>
  <si>
    <t>05</t>
  </si>
  <si>
    <t>Прочие расходы</t>
  </si>
  <si>
    <t>013</t>
  </si>
  <si>
    <t>003</t>
  </si>
  <si>
    <t>08</t>
  </si>
  <si>
    <t>Социальное обеспечение населения</t>
  </si>
  <si>
    <t>001</t>
  </si>
  <si>
    <t>14</t>
  </si>
  <si>
    <t>06</t>
  </si>
  <si>
    <t>010</t>
  </si>
  <si>
    <t>11</t>
  </si>
  <si>
    <t>Резервные фонды</t>
  </si>
  <si>
    <t>ЭКР</t>
  </si>
  <si>
    <t>Заработная плата</t>
  </si>
  <si>
    <t>211</t>
  </si>
  <si>
    <t>213</t>
  </si>
  <si>
    <t>226</t>
  </si>
  <si>
    <t>Увеличение стоимости основных средств</t>
  </si>
  <si>
    <t>310</t>
  </si>
  <si>
    <t>340</t>
  </si>
  <si>
    <t>Услуги связи</t>
  </si>
  <si>
    <t>221</t>
  </si>
  <si>
    <t>223</t>
  </si>
  <si>
    <t>225</t>
  </si>
  <si>
    <t>Пособия по социальной помощи населению</t>
  </si>
  <si>
    <t>Дотации бюджетам на поддержку мер по обеспечению сбалансированности бюджетов</t>
  </si>
  <si>
    <t>Иные межбюджетные трансферты</t>
  </si>
  <si>
    <t>000</t>
  </si>
  <si>
    <t>00</t>
  </si>
  <si>
    <t>ИТОГО</t>
  </si>
  <si>
    <t>Раздел</t>
  </si>
  <si>
    <t>Подраздел</t>
  </si>
  <si>
    <t xml:space="preserve">Целевая статья </t>
  </si>
  <si>
    <t>Другие вопросы в области культуры, кинематографии</t>
  </si>
  <si>
    <t>РАСПРЕДЕЛЕНИЕ</t>
  </si>
  <si>
    <t>Физическая культура</t>
  </si>
  <si>
    <t>Функционирование высшего должностного лица субъекта Российской Федерации и муниципального образования</t>
  </si>
  <si>
    <t>Благоустройство</t>
  </si>
  <si>
    <t>Всего расходов</t>
  </si>
  <si>
    <t>Группа</t>
  </si>
  <si>
    <t>Подгруппа</t>
  </si>
  <si>
    <t>Подстатья</t>
  </si>
  <si>
    <t>Элемент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</si>
  <si>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</si>
  <si>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</si>
  <si>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</si>
  <si>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710</t>
  </si>
  <si>
    <t>800</t>
  </si>
  <si>
    <t>810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</si>
  <si>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</si>
  <si>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</si>
  <si>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</si>
  <si>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</si>
  <si>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</si>
  <si>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</si>
  <si>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</si>
  <si>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</si>
  <si>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</si>
  <si>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Всего источников финансирования дефицита бюджета</t>
  </si>
  <si>
    <t>ИСТОЧНИКИ</t>
  </si>
  <si>
    <t>ПРОГНОЗ</t>
  </si>
  <si>
    <t xml:space="preserve">Вид доходов </t>
  </si>
  <si>
    <t xml:space="preserve">Подвид доходов         </t>
  </si>
  <si>
    <t xml:space="preserve">Статья </t>
  </si>
  <si>
    <t>Налог на доходы физических лиц</t>
  </si>
  <si>
    <t>030</t>
  </si>
  <si>
    <t>Единый сельскохозяйственный налог</t>
  </si>
  <si>
    <t>1</t>
  </si>
  <si>
    <t>2</t>
  </si>
  <si>
    <t>Дотации на выравнивание бюджетной обеспеченности</t>
  </si>
  <si>
    <t>999</t>
  </si>
  <si>
    <t xml:space="preserve">Прочие межбюджетные трансферты, передаваемые бюджетам </t>
  </si>
  <si>
    <t>Субвенции бюджетам на осуществление первичного воинского учета на территориях, где отсутствуют военные комиссариаты</t>
  </si>
  <si>
    <t>Коммунальные услуги</t>
  </si>
  <si>
    <t>Электроэнергия</t>
  </si>
  <si>
    <t>Водоснабжение</t>
  </si>
  <si>
    <t>Увеличение стоимости материальных запасов</t>
  </si>
  <si>
    <t>Приобретение других расходных  материалов</t>
  </si>
  <si>
    <t>Начисления на выплаты по оплате труда</t>
  </si>
  <si>
    <t>Другие общегосударственные вопросы</t>
  </si>
  <si>
    <t>Коммунальное хозяйство</t>
  </si>
  <si>
    <t>Приобретение других расходных материалов</t>
  </si>
  <si>
    <t>Главный распорядитель средств местного бюджета</t>
  </si>
  <si>
    <t>Коды классификации расходов местного бюджета</t>
  </si>
  <si>
    <t>Администрация Саргатского городского поселения Саргатского муниципального района Омской области</t>
  </si>
  <si>
    <t>Наименование кодов классификации                                                                     источников финансирования дефицита местного бюджета</t>
  </si>
  <si>
    <t>Наименование кодов классификации расходов местного бюджета</t>
  </si>
  <si>
    <t xml:space="preserve">Наименование кодов классификации доходов местного бюджета </t>
  </si>
  <si>
    <t xml:space="preserve">Коды классификации доходов местного бюджета </t>
  </si>
  <si>
    <t>12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</si>
  <si>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</si>
  <si>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</si>
  <si>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</si>
  <si>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</si>
  <si>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</si>
  <si>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</si>
  <si>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</si>
  <si>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группам и подгруппам видов расходов классификации расходов бюджетов</t>
  </si>
  <si>
    <t>№ п/п</t>
  </si>
  <si>
    <t>Целевая статья</t>
  </si>
  <si>
    <t>Вид рас-ходов</t>
  </si>
  <si>
    <t>0</t>
  </si>
  <si>
    <t/>
  </si>
  <si>
    <t>99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</si>
  <si>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</si>
  <si>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</si>
  <si>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19</t>
  </si>
  <si>
    <t>4</t>
  </si>
  <si>
    <t>5</t>
  </si>
  <si>
    <t>7</t>
  </si>
  <si>
    <t>8</t>
  </si>
  <si>
    <t>Непрограммные расходы</t>
  </si>
  <si>
    <t>Непрограммные направления деятельности государственных органов Омской области</t>
  </si>
  <si>
    <t>Мероприятия в сфере государственного управления</t>
  </si>
  <si>
    <t>бюджетных ассигнований местного бюджета по целевым статьям</t>
  </si>
  <si>
    <t>Другие вопросы в области национальной экономики</t>
  </si>
  <si>
    <t>Прочие субсидии</t>
  </si>
  <si>
    <t xml:space="preserve"> Доходы    от    продажи    земельных    участков, государственная собственность на которые не разграничена</t>
  </si>
  <si>
    <t>2230101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</si>
  <si>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</si>
  <si>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242</t>
  </si>
  <si>
    <t>Организация и содержание мест захоронения</t>
  </si>
  <si>
    <t>262</t>
  </si>
  <si>
    <t>Погашение кредитов, предоставленных кредитными организациями в валюте Российской Федерации</t>
  </si>
  <si>
    <t>Пенсионное обеспечение</t>
  </si>
  <si>
    <t>НАЦИОНАЛЬНАЯ ОБОРОНА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</si>
  <si>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</si>
  <si>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</si>
  <si>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</si>
  <si>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</si>
  <si>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</si>
  <si>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НАЦИОНАЛЬНАЯ БЕЗОПАСНОСТЬ И ПРАВООХРАНИТЕЛЬНАЯ ДЕЯТЕЛЬНОСТЬ</t>
  </si>
  <si>
    <t>09</t>
  </si>
  <si>
    <t>Дорожное хозяйство(дорожные фонды)</t>
  </si>
  <si>
    <t>Уменьшение прочих остатков денежных средств бюджетов поселений</t>
  </si>
  <si>
    <t>609</t>
  </si>
  <si>
    <t>Коды классификации источников финансирования дефицита местного бюджета</t>
  </si>
  <si>
    <t>120</t>
  </si>
  <si>
    <t>121</t>
  </si>
  <si>
    <t>851</t>
  </si>
  <si>
    <t>852</t>
  </si>
  <si>
    <t>850</t>
  </si>
  <si>
    <t>870</t>
  </si>
  <si>
    <t>122</t>
  </si>
  <si>
    <t>Социальные выплаты гражданам, кроме публичных нормативных социальных выплат</t>
  </si>
  <si>
    <t>320</t>
  </si>
  <si>
    <t>321</t>
  </si>
  <si>
    <t>322</t>
  </si>
  <si>
    <t>110</t>
  </si>
  <si>
    <t>111</t>
  </si>
  <si>
    <t>Расходы на выплаты персоналу казенных учреждений</t>
  </si>
  <si>
    <t>07</t>
  </si>
  <si>
    <t>Транспорт</t>
  </si>
  <si>
    <t>Обеспечение проведения выборов и референдумов</t>
  </si>
  <si>
    <t>020</t>
  </si>
  <si>
    <t>Закупка товаров, работ, услуг в сфере информационно-коммуникационных технологий</t>
  </si>
  <si>
    <t>Уплата налога на имущество организаций и земельного налога</t>
  </si>
  <si>
    <t xml:space="preserve">Культура </t>
  </si>
  <si>
    <t>540</t>
  </si>
  <si>
    <t>251</t>
  </si>
  <si>
    <t>Культура</t>
  </si>
  <si>
    <t>Администрация  Саргатского городского поселения Саргатского муниципального района Омской области</t>
  </si>
  <si>
    <t>Сумма, рублей</t>
  </si>
  <si>
    <t xml:space="preserve">бюджетных ассигнований местного бюджета по разделам и подразделам классификации расходов бюджетов 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</si>
  <si>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</si>
  <si>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</si>
  <si>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 на выплаты персоналу государственных (муниципальных) органов</t>
  </si>
  <si>
    <t>Земельный налог</t>
  </si>
  <si>
    <t>Налог на имущество физических лиц</t>
  </si>
  <si>
    <t>Мобилизационная и вневойсковая подготовка</t>
  </si>
  <si>
    <t>Налоговые и неналоговые доходы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</si>
  <si>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</si>
  <si>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</si>
  <si>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</si>
  <si>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</si>
  <si>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</si>
  <si>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</si>
  <si>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</si>
  <si>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Налоги на товары (работы, услуги), реализуемые на территории Российской Федерации</t>
  </si>
  <si>
    <t>Организация и осуществление мероприятий по гражданской обороне, защите населения и территории поселения от чрезвычайных ситуаций</t>
  </si>
  <si>
    <t>Иные выплаты персоналу государственных (муниципальных) органов, за исключением фонда оплаты труда</t>
  </si>
  <si>
    <t>Прочие выплаты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</si>
  <si>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 на организацию библиотечного обслуживания и обеспечение жителей поселения услугами организаций культуры в части расходов на проведение мероприятий</t>
  </si>
  <si>
    <t>Проведение мероприятий в рамках осуществления полномочий по обеспечению населения услугами культуры</t>
  </si>
  <si>
    <t>Организация выплаты доплат к пенсиям муниципальным служащим муниципальных образований</t>
  </si>
  <si>
    <t>Проведение выборов и референдумов</t>
  </si>
  <si>
    <t>Вид расходов</t>
  </si>
  <si>
    <t>(муниципальным программам и непрограммным направлениям деятельности),</t>
  </si>
  <si>
    <t>Доходы от продажи земельных участков, находящихся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</si>
  <si>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</si>
  <si>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Погашение бюджетами городских поселений кредитов от кредитных организаций в валюте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</si>
  <si>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</si>
  <si>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</si>
  <si>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033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</si>
  <si>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</si>
  <si>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</si>
  <si>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040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</si>
  <si>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</si>
  <si>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</si>
  <si>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043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</si>
  <si>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</si>
  <si>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</si>
  <si>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Доходы    от    продажи    земельных    участков, государственная собственность на которые не разграничена и которые расположены в границах городских поселений                            </t>
  </si>
  <si>
    <t>Дотации бюджетам городских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</si>
  <si>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</si>
  <si>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</si>
  <si>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</si>
  <si>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</si>
  <si>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городских поселений</t>
  </si>
  <si>
    <t>Организация перевозок в городском сообщении в границах Саргатского городского поселения</t>
  </si>
  <si>
    <t>Группа подвида доходов</t>
  </si>
  <si>
    <t>Аналитическая группа подвида доходов</t>
  </si>
  <si>
    <t>Систематизация учета объектов недвижимости, находящихся в муниципальной собственности Саргатского городского поселения</t>
  </si>
  <si>
    <t>Непрограммные направления деятельности органов местного самоуправления</t>
  </si>
  <si>
    <t>Мероприятия в сфере муниципального управления</t>
  </si>
  <si>
    <t>430</t>
  </si>
  <si>
    <t>002</t>
  </si>
  <si>
    <t>118</t>
  </si>
  <si>
    <t>102</t>
  </si>
  <si>
    <t>004</t>
  </si>
  <si>
    <t>005</t>
  </si>
  <si>
    <t>006</t>
  </si>
  <si>
    <t>007</t>
  </si>
  <si>
    <t>008</t>
  </si>
  <si>
    <t>009</t>
  </si>
  <si>
    <t>011</t>
  </si>
  <si>
    <t>997</t>
  </si>
  <si>
    <t>998</t>
  </si>
  <si>
    <t>9</t>
  </si>
  <si>
    <t>Всего</t>
  </si>
  <si>
    <t>в том числе поступлений целевого характера</t>
  </si>
  <si>
    <t>в том числе за счет поступлений целевого характера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</si>
  <si>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</si>
  <si>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</si>
  <si>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</si>
  <si>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Транспортный налог</t>
  </si>
  <si>
    <t>853</t>
  </si>
  <si>
    <t>2230102</t>
  </si>
  <si>
    <t>2230111</t>
  </si>
  <si>
    <t>Учет, содержание, обслуживание, материально-техническое обеспечение объектов, находящихся на территории Саргатского городского поселения</t>
  </si>
  <si>
    <t>Проведение мероприятий в рамках законодательства о градострительной деятельности в границах поселения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</si>
  <si>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</si>
  <si>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</si>
  <si>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2230115</t>
  </si>
  <si>
    <t>Приобретение природного газа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</si>
  <si>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</si>
  <si>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</si>
  <si>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350</t>
  </si>
  <si>
    <t>Премии и гранты</t>
  </si>
  <si>
    <t>Создание условий для осуществления градостроительной деятельности и контроля за использованием земель</t>
  </si>
  <si>
    <t>Приобретение горюче-смазочных материалов</t>
  </si>
  <si>
    <t>Налог на имущество организаций</t>
  </si>
  <si>
    <t>Фонд оплаты труда учреждений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</si>
  <si>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</si>
  <si>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</si>
  <si>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</si>
  <si>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ОБРАЗОВАНИЕ</t>
  </si>
  <si>
    <t>Молодежная политика и оздоровление детей</t>
  </si>
  <si>
    <t>Образование</t>
  </si>
  <si>
    <t>Капитальный ремонт, ремонт тротуаров в р.п.Саргатское</t>
  </si>
  <si>
    <t>Подгруппа источников финансирования дефицита бюджета</t>
  </si>
  <si>
    <t>Статья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</si>
  <si>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</si>
  <si>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</si>
  <si>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Группа источников финансирования                     дефицита бюджета</t>
  </si>
  <si>
    <t>Вид источника финансирования дефицита бюджета</t>
  </si>
  <si>
    <t>Получение кредитов от кредитных организаций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</si>
  <si>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</si>
  <si>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поселений</t>
  </si>
  <si>
    <t>Межбюджетные трансферты бюджету муниципального района на осуществление полномочий по решению вопросов местного значения, в соответствии с заключенными соглашениями на организацию в границах поселения электро-, тепло-, газо- и водоснабжения населения, водоотведения, снабжения населения топливом</t>
  </si>
  <si>
    <t>Перечисления другим бюджетам бюджетной системы Российской Федерации</t>
  </si>
  <si>
    <t>Капитальный ремонт и ремонт дорог общего пользования ул. Кооперативная р.п. Саргатское</t>
  </si>
  <si>
    <t>Капитальный ремонт и ремонт дорог общего пользования ул. Товстухо р.п. Саргатское</t>
  </si>
  <si>
    <t>Дотации бюджетам бюджетной системы Российской Федерации</t>
  </si>
  <si>
    <t>15</t>
  </si>
  <si>
    <t>30</t>
  </si>
  <si>
    <t>49</t>
  </si>
  <si>
    <t>35</t>
  </si>
  <si>
    <t>Субвенции бюджетам бюджетной системы Российской Федерации</t>
  </si>
  <si>
    <t>2230116</t>
  </si>
  <si>
    <t>Доставка природного газа</t>
  </si>
  <si>
    <t>Организация и проведение общественных работ на территории городского поселения</t>
  </si>
  <si>
    <t>Модернизация и развитие автомобильных дорог Саргатского городского поселения Саргатского муниципального района Омской области</t>
  </si>
  <si>
    <t>555</t>
  </si>
  <si>
    <t>Резервный фонд муниципального образования Саргатского муниципального района Омской области</t>
  </si>
  <si>
    <t>Мероприятия по предупреждению и защите населения и территории от чрезвычайных ситуаций и стихийных бедствий, ликвидация последствий чрезвычайных ситуаций природного и техногенного характера</t>
  </si>
  <si>
    <t>Резервные средства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</si>
  <si>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</si>
  <si>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</si>
  <si>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</si>
  <si>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</si>
  <si>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</si>
  <si>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</si>
  <si>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025</t>
  </si>
  <si>
    <t xml:space="preserve">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</si>
  <si>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</si>
  <si>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40</t>
  </si>
  <si>
    <t>БЕЗВОЗМЕЗДНЫЕ ПОСТУПЛЕНИЯ</t>
  </si>
  <si>
    <t>ВЕДОМСТВЕННАЯ СТРУКТУРА</t>
  </si>
  <si>
    <t>Прочая закупка товаров, работ и услуг</t>
  </si>
  <si>
    <t>29</t>
  </si>
  <si>
    <t>Муниципальная программа Саргатского городского поселения Саргатского муниципального района Омской области «Формирование комфортной городской среды»</t>
  </si>
  <si>
    <t>Благоустройство дворовых территорий многоквартирных домов Саргатского городского поселения</t>
  </si>
  <si>
    <t>Формирование современной городской среды, в том числе благоустройство дворовых территорий многоквартирных домов Саргатского городского поселения</t>
  </si>
  <si>
    <t xml:space="preserve">Капитальный ремонт и ремонт дворовых территорий многоквартирных домов, проездов к  дворовым территориям многоквартирных домов Саргатского городского поселения </t>
  </si>
  <si>
    <t>Благоустройство общественных территорий Саргатского городского поселения</t>
  </si>
  <si>
    <t>Формирование современной городской среды, в том числе благоустройство общественных территорий</t>
  </si>
  <si>
    <t xml:space="preserve">Капитальный ремонт, ремонт и содержание автомобильных дорог общего пользования местного значения наиболее посещаемых территорий общего пользования Саргатского городского поселения </t>
  </si>
  <si>
    <t xml:space="preserve">Благоустройство дворовых территорий многоквартирных домов Саргатского городского поселения </t>
  </si>
  <si>
    <t>20</t>
  </si>
  <si>
    <t>291</t>
  </si>
  <si>
    <t>2910102</t>
  </si>
  <si>
    <t>2910103</t>
  </si>
  <si>
    <t>2910105</t>
  </si>
  <si>
    <t>295</t>
  </si>
  <si>
    <t>2950111</t>
  </si>
  <si>
    <t>25</t>
  </si>
  <si>
    <t>497</t>
  </si>
  <si>
    <t>Субсидии бюджетам городских поселений на реализацию мероприятий по обеспечению жильем молодых семей</t>
  </si>
  <si>
    <t xml:space="preserve"> Прочие доходы от компенсации затрат бюджетов городских поселений</t>
  </si>
  <si>
    <t>995</t>
  </si>
  <si>
    <t>130</t>
  </si>
  <si>
    <t>Доходы от компенсации затрат государства</t>
  </si>
  <si>
    <t xml:space="preserve"> Прочие доходы от компенсации затрат государства</t>
  </si>
  <si>
    <t>990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</si>
  <si>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</si>
  <si>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9101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</si>
  <si>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 на организацию и осуществление мероприятий по гражданской обороне, защите населения и территории поселения от черезвычайных ситуаций</t>
  </si>
  <si>
    <t>2230103</t>
  </si>
  <si>
    <t>Услуги канализации, ассенизации и водоотведения, вывоз жидких бытовых отходов</t>
  </si>
  <si>
    <t>Субсидии бюджетам на реализацию мероприятий по обеспечению жильем молодых семей</t>
  </si>
  <si>
    <t>Профессиональная подготовка, переподготовка и повышение квалификации</t>
  </si>
  <si>
    <t>Развитие кадрового потенциала муниципального образования</t>
  </si>
  <si>
    <t>296</t>
  </si>
  <si>
    <t>Подпрограмма "Благоустройство дворовых территорий многоквартирных домов Саргатского городского поселения"</t>
  </si>
  <si>
    <t>Подпрограмма "Благоустройство общественных территорий Саргатского городского поселения"</t>
  </si>
  <si>
    <t>017</t>
  </si>
  <si>
    <t>018</t>
  </si>
  <si>
    <t>231</t>
  </si>
  <si>
    <t>241</t>
  </si>
  <si>
    <t>261</t>
  </si>
  <si>
    <t>150</t>
  </si>
  <si>
    <t>3460199</t>
  </si>
  <si>
    <t>3430199</t>
  </si>
  <si>
    <t>3440199</t>
  </si>
  <si>
    <t>Приобретение строительных  материалов</t>
  </si>
  <si>
    <t>Централизованное отопление</t>
  </si>
  <si>
    <t>2910104</t>
  </si>
  <si>
    <t>Прочие налоги, пошлины и сборы</t>
  </si>
  <si>
    <t>292</t>
  </si>
  <si>
    <t>Штрафы за нарушение законодательства о налогах и сборах, законодательства о страховых взносах</t>
  </si>
  <si>
    <t>2920111</t>
  </si>
  <si>
    <t>Подпрограмма "Энергосбережение и повышение энергетической эффективности в Саргатском городском поселении Саргатского муниципального района Омской области"</t>
  </si>
  <si>
    <t>Подпрограмма "Профилактика правонарушений и предупреждений терроризма и экстремизма в Саргатском городском поселении"</t>
  </si>
  <si>
    <t>Подпрограмма "Обеспечение пожарной безопасности, защита населения  и территории Саргатского городского поселения от чрезвычайных ситуаций"</t>
  </si>
  <si>
    <t>Подпрограмма "Развитие транспортной системы в Саргатском городском поселении Саргатского муниципального района Омской области"</t>
  </si>
  <si>
    <t>Подпрограмма "Обеспечение граждан доступным и комфортным жильем м коммунальными услугами в Саргатском городском поселении Саргатского муниципального района Омской области"</t>
  </si>
  <si>
    <t>Подпрограмма "Поддержка студентов и студенческих семей, обучающихся в учебных заведениях, расположенных на территории Саргатского городского поселения"</t>
  </si>
  <si>
    <t>Подпрограмма "Профилактика наркомании на территории Саргатского городского поселения"</t>
  </si>
  <si>
    <t>Муниципальная программа Саргатского городского поселения "Развитие экономического потенциала Саргатского городского поселения Саргатского муниципального района Омской области"</t>
  </si>
  <si>
    <t>Ведомственная целевая программа "Повышение эффективности деятельности администрации Саргатского городского поселения Саргатского муниципального района Омской области"</t>
  </si>
  <si>
    <t>Другие экономические санкции</t>
  </si>
  <si>
    <t>Иные выплаты текущего характера физическим лицам</t>
  </si>
  <si>
    <t>Иные расходы</t>
  </si>
  <si>
    <t>Создание усдовий для деятельности народных дружин, участвующих в охране общественного порядка</t>
  </si>
  <si>
    <t>Страхование</t>
  </si>
  <si>
    <t>227</t>
  </si>
  <si>
    <t>Оказание услуг населению по перевозке пассажиров и багажа по регулируемым тарифам на муниципальном маршруте</t>
  </si>
  <si>
    <t>222</t>
  </si>
  <si>
    <t>Транспортные услуги</t>
  </si>
  <si>
    <t>Оказание услуг населению по перевозке учащихся и дошкольников автомобильным транспортом по регулируемым тарифам</t>
  </si>
  <si>
    <t>Ремонт дорог общего пользования ул. Октябрьская р.п. Саргатское</t>
  </si>
  <si>
    <t>Ремонт дорог общего пользования ул. Трактовая р.п. Саргатское</t>
  </si>
  <si>
    <t>Ремонт дорог общего пользования ул. Светлая р.п. Саргатское</t>
  </si>
  <si>
    <t>Ремонт дорог общего пользования ул. 22 Партсъезда р.п. Саргатское</t>
  </si>
  <si>
    <t>Ремонт дорог общего пользования ул. 40 лет Победы р.п. Саргатское</t>
  </si>
  <si>
    <t>Ремонт дорог общего пользования ул. Северная р.п. Саргатское</t>
  </si>
  <si>
    <t>Ремонт дорог общего пользования ул. Калинина р.п. Саргатское</t>
  </si>
  <si>
    <t>Изготовление проектно-сметной документации по газификации</t>
  </si>
  <si>
    <t>Строительство уличных газораспределительных сетей</t>
  </si>
  <si>
    <t>3490199</t>
  </si>
  <si>
    <t>Приобретение прочих материальных запасов однократного применения</t>
  </si>
  <si>
    <t>264</t>
  </si>
  <si>
    <t>Пенсии, пособия, выплачиваемые работодателями, нанимателями бывшим работникам</t>
  </si>
  <si>
    <t>Ремонт дорог общего пользования ул. Новая р.п. Саргатское</t>
  </si>
  <si>
    <t>Ремонт дорог общего пользования ул. Чапаева р.п. Саргатское</t>
  </si>
  <si>
    <t>021</t>
  </si>
  <si>
    <t>022</t>
  </si>
  <si>
    <t>Ремонт дорог общего пользования ул. Рудаева р.п. Саргатское</t>
  </si>
  <si>
    <t>023</t>
  </si>
  <si>
    <t>Ремонт дорог общего пользования ул. Луговая р.п. Саргатское</t>
  </si>
  <si>
    <t>230</t>
  </si>
  <si>
    <t>250</t>
  </si>
  <si>
    <t>260</t>
  </si>
  <si>
    <t>Молодежная политика</t>
  </si>
  <si>
    <t>Ремонт дорог общего пользования ул. Товстухо р.п. Саргатское</t>
  </si>
  <si>
    <t>Ремонт дорог общего пользования ул. Кооперативная р.п. Саргатское</t>
  </si>
  <si>
    <t>Ведомственная целевая программа " "Повышение эффективности деятельности администрации Саргатского городского поселения Саргатского муниципального района Омской области"</t>
  </si>
  <si>
    <t>Приобретение строительных материалов</t>
  </si>
  <si>
    <t>266</t>
  </si>
  <si>
    <t>Социальные пособия и компенсации персоналу в денежной форме</t>
  </si>
  <si>
    <t>F2</t>
  </si>
  <si>
    <t>Реализация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</si>
  <si>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Благоустройство общественных территорий населенных пунктов муниципальных образований Омской области</t>
  </si>
  <si>
    <t>K</t>
  </si>
  <si>
    <t>МКУ «Центр обеспечения деятельности органов местного самоуправления»</t>
  </si>
  <si>
    <t>Создание условий информационного, хозяйственного и транспортного обслуживания по обеспечению деятельности органов местного самоуправления</t>
  </si>
  <si>
    <t>297</t>
  </si>
  <si>
    <t>200</t>
  </si>
  <si>
    <t>2000000</t>
  </si>
  <si>
    <t>346</t>
  </si>
  <si>
    <t>034</t>
  </si>
  <si>
    <t>Закупка товаров, работ, услуг в целях капитального ремонта государственного (муниципального) имущества</t>
  </si>
  <si>
    <t>S</t>
  </si>
  <si>
    <t>Охрана семьи и детства</t>
  </si>
  <si>
    <t>Организация подготовительных мероприятий в рамках газификации р.п.Саргатское</t>
  </si>
  <si>
    <t>Субсидии бюджетам городских поселений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</si>
  <si>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</si>
  <si>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</si>
  <si>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</si>
  <si>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</si>
  <si>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</si>
  <si>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</si>
  <si>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</si>
  <si>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</si>
  <si>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</si>
  <si>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</si>
  <si>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</si>
  <si>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</si>
  <si>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Специальные расходы</t>
  </si>
  <si>
    <t>880</t>
  </si>
  <si>
    <t>Иные выплаты текущего характера организациям</t>
  </si>
  <si>
    <t>Иные бюджетные ассигнования</t>
  </si>
  <si>
    <t>Ремонт дорог общего пользования ул. Восточная р.п. Саргатское</t>
  </si>
  <si>
    <t>026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</si>
  <si>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</si>
  <si>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оказания платных услуг (работ) получателями средств бюджетов городских поселений</t>
  </si>
  <si>
    <t xml:space="preserve"> Прочие доходы от оказания платных услуг (работ)</t>
  </si>
  <si>
    <t>Доходы от оказания платных услуг (работ)</t>
  </si>
  <si>
    <t>075</t>
  </si>
  <si>
    <t>Дотации бюджетам городских поселений на выравнивание бюджетной обеспеченности из бюджета субъекта Российской Федерации</t>
  </si>
  <si>
    <t>027</t>
  </si>
  <si>
    <t>Ремонт дорог общего пользования ул. Кирпичная р.п. Саргатское</t>
  </si>
  <si>
    <t>Ремонт дорог общего пользования ул. Садовая р.п. Саргатское</t>
  </si>
  <si>
    <t>028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</si>
  <si>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</si>
  <si>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</si>
  <si>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ВСЕГО</t>
  </si>
  <si>
    <t>247</t>
  </si>
  <si>
    <t>Закупка энергетических ресурсов</t>
  </si>
  <si>
    <t>344</t>
  </si>
  <si>
    <t>Увеличение стоимости строительных материалов</t>
  </si>
  <si>
    <t>Увелиение стоимости строительных материалов</t>
  </si>
  <si>
    <t>2250199</t>
  </si>
  <si>
    <t>Благоустроиство территории Саргатского городского поселения</t>
  </si>
  <si>
    <t>Субсидии на благоустройство общественных территорий населенных пунктов муниципальных образований Омской области</t>
  </si>
  <si>
    <t>Субсидии на реализацию программ формирования современной городской среды (благоустройство общественных территорий населенных пунктов)</t>
  </si>
  <si>
    <t>L</t>
  </si>
  <si>
    <t>2620199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</si>
  <si>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</si>
  <si>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Организация проведения работ по описанию местоположени границ территориальных зон в координатах характерных точек и внесению сведений о границах в государственный кадастр недвижимости</t>
  </si>
  <si>
    <t>Ремонт автомобильных дорог в р.п.Саргатское (ул. Калинина, ул. Чапаева)</t>
  </si>
  <si>
    <t>062</t>
  </si>
  <si>
    <t>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</si>
  <si>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341</t>
  </si>
  <si>
    <t>Увеличение стоимости лекарственных препаратов и материалов, применяемых в медицинских целях</t>
  </si>
  <si>
    <t>3450199</t>
  </si>
  <si>
    <t>Увеличение стоимости мягкого инвентаря</t>
  </si>
  <si>
    <t>035</t>
  </si>
  <si>
    <t>Непрограмные расходы</t>
  </si>
  <si>
    <t>Резервный фонд местной администрации</t>
  </si>
  <si>
    <t>115</t>
  </si>
  <si>
    <t>Предварительная оплата начальной максимальной цены контракта на оказание услуг финансовой аренды (лизинга) на трактор</t>
  </si>
  <si>
    <t>116</t>
  </si>
  <si>
    <t>Проведение ремонтных работ водопровода д. Урусово</t>
  </si>
  <si>
    <t>Благоустройство общественных территорий</t>
  </si>
  <si>
    <t>Услуги канализации, ассенизации и водоотведения, вывоз жидких и твердых коммунальных отходов</t>
  </si>
  <si>
    <t xml:space="preserve">Благоустройство общественных территорий </t>
  </si>
  <si>
    <t>Услуги, работы для целей капитальных вложений</t>
  </si>
  <si>
    <t>228</t>
  </si>
  <si>
    <t>Реализация инициативных проектов в сфере формирования комфортной городской среды</t>
  </si>
  <si>
    <t xml:space="preserve">Приложение № 2  </t>
  </si>
  <si>
    <t>Иные межбюджетные трансферты на осуществление части полномочий по организации и осуществлении мероприятий по территориальной обороне и гражданской обороне, защите населения и территории поселения от черезвычайных ситуаций природного и техногенного характера, в соответствии с заключенными соглашениями</t>
  </si>
  <si>
    <t>015</t>
  </si>
  <si>
    <t xml:space="preserve">к решению Совета 
Саргатского городского поселения 
от "___" __________2021 № ___     </t>
  </si>
  <si>
    <t>212</t>
  </si>
  <si>
    <t>Прочие несоциальные выплаты персоналу в денежной форме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</si>
  <si>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</si>
  <si>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</si>
  <si>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</si>
  <si>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2024 год</t>
  </si>
  <si>
    <t>029</t>
  </si>
  <si>
    <t>Ремонт дорог общего пользования ул. Пионерская р.п. Саргатское</t>
  </si>
  <si>
    <t>Ремонт дорог общего пользования от А. Шеломенцева до Заозерной р.п. Саргатское</t>
  </si>
  <si>
    <t>2025 год</t>
  </si>
  <si>
    <t>045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</si>
  <si>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</si>
  <si>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</si>
  <si>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Ремонт дорог общего пользования ул.Пионерская р.п. Саргатское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</si>
  <si>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</si>
  <si>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</si>
  <si>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Прочие неналоговые доходы</t>
  </si>
  <si>
    <t>17</t>
  </si>
  <si>
    <t>180</t>
  </si>
  <si>
    <t>Прочие неналоговые доходы бюджетов городских поселений</t>
  </si>
  <si>
    <t>050</t>
  </si>
  <si>
    <t>в местный бюджет на 2024 год и на плановый период 2025 и 2026 годов</t>
  </si>
  <si>
    <t>на 2024 год и на плановый период 2025 и 2026 годов</t>
  </si>
  <si>
    <t>финансирования дефицита местного бюджета на 2024 год на плановый период 2025 и 2026 годов</t>
  </si>
  <si>
    <t>на 2024 год на плановый период 2025 и 2026 годов</t>
  </si>
  <si>
    <t>031</t>
  </si>
  <si>
    <t>Ремонт дорог общего пользования ул. Молодежная р.п. Саргатское</t>
  </si>
  <si>
    <t>Ремонт дорог общего пользования ул. Строителей р.п. Саргатское</t>
  </si>
  <si>
    <t>Ремонт дорог общего пользования ул. Комсомольская р.п. Саргатское</t>
  </si>
  <si>
    <t>032</t>
  </si>
  <si>
    <t>Ремонт дорог общего пользования проезд от 10 квартала (поликлиника) до ул.Худенко р.п. Саргатское</t>
  </si>
  <si>
    <t>224</t>
  </si>
  <si>
    <t>Арендная плата за пользование имуществом (за исключением земельных участков и других обособленных природных объектов)</t>
  </si>
  <si>
    <t>Приложение № 1</t>
  </si>
  <si>
    <t>Приложение № 5</t>
  </si>
  <si>
    <t>Приложение № 4</t>
  </si>
  <si>
    <t>Приложение № 3</t>
  </si>
  <si>
    <t>к решению Совета Саргатского городского поселения 
«О бюджете Саргатского городского поселения Саргатского муниципального района Омской области на 2024 год и 
на плановый период 2025 и 2026 годов»</t>
  </si>
  <si>
    <t xml:space="preserve"> поступлений налоговых и неналоговых  доходов местного бюджета на 2024 год и на плановый период 2025 и 2026 годов</t>
  </si>
  <si>
    <t>Приложение № 2</t>
  </si>
  <si>
    <t>к решению Совета Саргатского городского поселения 
«О бюджете Саргатского городского поселения Саргатского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на 2024 год и на плановый период 2025 и 2026 годов»</t>
  </si>
  <si>
    <t>036</t>
  </si>
  <si>
    <t>Ремонт автомобильной дороги в р.п. Саргатское (проезд от ул. Худенко до ул. Лесной)</t>
  </si>
  <si>
    <t>Обеспечение граждан доступным и комфортным жильем</t>
  </si>
  <si>
    <t>Приобретение (строительство) жилья для предоставления по социальному найму</t>
  </si>
  <si>
    <t>412</t>
  </si>
  <si>
    <t>410</t>
  </si>
  <si>
    <t>400</t>
  </si>
  <si>
    <t xml:space="preserve">Капитальные вложения в объекты государственной (муниципальной) собственности
</t>
  </si>
  <si>
    <t xml:space="preserve">Капитальные вложения в объекты государственной (муниципальной) собственности
Бюджетные инвестиции
</t>
  </si>
  <si>
    <t xml:space="preserve">Капитальные вложения в объекты государственной (муниципальной) собственности
Бюджетные инвестиции
Бюджетные инвестиции на приобретение объектов недвижимого имущества в государственную (муниципальную) собственность
</t>
  </si>
  <si>
    <t>Жилищное хозяйство</t>
  </si>
  <si>
    <t>Капитальные вложения в объекты государственной (муниципальной) собственности</t>
  </si>
  <si>
    <t>к решению Совета Саргатского городского поселения 
«О бюджете Саргатского городского поселения Саргатского муниципального района Омской области на 2024 год и на плановый период 2025 и 2026 годов»</t>
  </si>
  <si>
    <t>Инициативные платежи</t>
  </si>
  <si>
    <t>Инициативные платежи, зачисляемые в бюджеты городских поселений</t>
  </si>
  <si>
    <t>084</t>
  </si>
  <si>
    <t>Субсидии из областного бюджета</t>
  </si>
  <si>
    <t>Субсидии из федерального бюджета</t>
  </si>
  <si>
    <t>Налоговые и неналоговые доходы, поступления нецелевого характера</t>
  </si>
  <si>
    <t>к решению Совета 
Саргатского городского поселения                                                                    от "29" марта 2024г. № 3</t>
  </si>
  <si>
    <t>"</t>
  </si>
  <si>
    <t>Оформление технических планов в отношении бесхозяйных объектов недвижимости</t>
  </si>
  <si>
    <t xml:space="preserve">расходов местного бюджета на 2024 год и на плановый период 2025 и 2026 годов </t>
  </si>
  <si>
    <t>к решению Совета 
Саргатского городского поселения                                                                    от "26" апреля 2024г. № 7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</si>
  <si>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</si>
  <si>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</si>
  <si>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</si>
  <si>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Приложение № 7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</si>
</sst>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00"/>
    <numFmt numFmtId="168" formatCode="0.0"/>
  </numFmts>
  <fonts count="3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 CYR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2"/>
      <charset val="204"/>
    </font>
    <font>
      <sz val="14"/>
      <color indexed="9"/>
      <name val="Times New Roman"/>
      <family val="2"/>
      <charset val="204"/>
    </font>
    <font>
      <sz val="14"/>
      <color indexed="62"/>
      <name val="Times New Roman"/>
      <family val="2"/>
      <charset val="204"/>
    </font>
    <font>
      <b/>
      <sz val="14"/>
      <color indexed="63"/>
      <name val="Times New Roman"/>
      <family val="2"/>
      <charset val="204"/>
    </font>
    <font>
      <b/>
      <sz val="14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4"/>
      <color indexed="60"/>
      <name val="Times New Roman"/>
      <family val="2"/>
      <charset val="204"/>
    </font>
    <font>
      <sz val="10"/>
      <name val="Arial"/>
      <family val="2"/>
      <charset val="204"/>
    </font>
    <font>
      <sz val="14"/>
      <color indexed="20"/>
      <name val="Times New Roman"/>
      <family val="2"/>
      <charset val="204"/>
    </font>
    <font>
      <i/>
      <sz val="14"/>
      <color indexed="23"/>
      <name val="Times New Roman"/>
      <family val="2"/>
      <charset val="204"/>
    </font>
    <font>
      <sz val="14"/>
      <color indexed="52"/>
      <name val="Times New Roman"/>
      <family val="2"/>
      <charset val="204"/>
    </font>
    <font>
      <sz val="14"/>
      <color indexed="10"/>
      <name val="Times New Roman"/>
      <family val="2"/>
      <charset val="204"/>
    </font>
    <font>
      <sz val="14"/>
      <color indexed="17"/>
      <name val="Times New Roman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5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1" fillId="0" borderId="3" applyNumberFormat="0">
      <alignment horizontal="right" vertical="top"/>
    </xf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1" borderId="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3" fillId="0" borderId="0"/>
    <xf numFmtId="0" fontId="27" fillId="0" borderId="0"/>
    <xf numFmtId="0" fontId="27" fillId="0" borderId="0"/>
    <xf numFmtId="0" fontId="14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5" fillId="23" borderId="9" applyNumberFormat="0" applyFont="0" applyAlignment="0" applyProtection="0"/>
    <xf numFmtId="0" fontId="30" fillId="0" borderId="10" applyNumberFormat="0" applyFill="0" applyAlignment="0" applyProtection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32" fillId="4" borderId="0" applyNumberFormat="0" applyBorder="0" applyAlignment="0" applyProtection="0"/>
    <xf numFmtId="0" fontId="1" fillId="24" borderId="3">
      <alignment horizontal="left" vertical="top" wrapText="1"/>
    </xf>
    <xf numFmtId="0" fontId="35" fillId="0" borderId="0"/>
    <xf numFmtId="0" fontId="36" fillId="0" borderId="0"/>
  </cellStyleXfs>
  <cellXfs count="321">
    <xf numFmtId="0" fontId="0" fillId="0" borderId="0" xfId="0"/>
    <xf numFmtId="0" fontId="6" fillId="0" borderId="0" xfId="0" applyFont="1"/>
    <xf numFmtId="0" fontId="3" fillId="0" borderId="0" xfId="0" applyFont="1" applyAlignment="1">
      <alignment wrapText="1"/>
    </xf>
    <xf numFmtId="0" fontId="5" fillId="25" borderId="0" xfId="0" applyFont="1" applyFill="1"/>
    <xf numFmtId="0" fontId="4" fillId="0" borderId="0" xfId="0" applyFont="1" applyAlignment="1">
      <alignment wrapText="1"/>
    </xf>
    <xf numFmtId="0" fontId="8" fillId="0" borderId="0" xfId="0" applyFont="1"/>
    <xf numFmtId="0" fontId="6" fillId="25" borderId="11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8" fillId="0" borderId="0" xfId="0" applyFont="1" applyFill="1"/>
    <xf numFmtId="0" fontId="6" fillId="25" borderId="0" xfId="0" applyFont="1" applyFill="1"/>
    <xf numFmtId="49" fontId="6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49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>
      <alignment wrapText="1"/>
    </xf>
    <xf numFmtId="0" fontId="6" fillId="0" borderId="1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0" xfId="0" applyFont="1"/>
    <xf numFmtId="0" fontId="9" fillId="0" borderId="11" xfId="0" applyFont="1" applyBorder="1" applyAlignment="1">
      <alignment horizontal="center" vertical="center" textRotation="90" wrapText="1"/>
    </xf>
    <xf numFmtId="0" fontId="9" fillId="0" borderId="11" xfId="0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49" fontId="6" fillId="0" borderId="0" xfId="0" applyNumberFormat="1" applyFont="1"/>
    <xf numFmtId="0" fontId="6" fillId="0" borderId="11" xfId="0" applyFont="1" applyBorder="1" applyAlignment="1">
      <alignment horizontal="center" wrapText="1"/>
    </xf>
    <xf numFmtId="49" fontId="6" fillId="0" borderId="11" xfId="0" applyNumberFormat="1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49" fontId="10" fillId="0" borderId="11" xfId="0" applyNumberFormat="1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1" xfId="0" applyFont="1" applyFill="1" applyBorder="1"/>
    <xf numFmtId="0" fontId="6" fillId="0" borderId="0" xfId="0" applyFont="1" applyFill="1"/>
    <xf numFmtId="49" fontId="6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49" fontId="7" fillId="0" borderId="12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Alignment="1" applyProtection="1">
      <alignment horizontal="left" vertical="center" wrapText="1"/>
      <protection locked="0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top" wrapText="1"/>
    </xf>
    <xf numFmtId="49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/>
    <xf numFmtId="0" fontId="6" fillId="0" borderId="11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wrapText="1"/>
    </xf>
    <xf numFmtId="0" fontId="6" fillId="0" borderId="11" xfId="49" applyFont="1" applyFill="1" applyBorder="1">
      <alignment horizontal="left" vertical="top" wrapText="1"/>
    </xf>
    <xf numFmtId="49" fontId="6" fillId="0" borderId="18" xfId="0" applyNumberFormat="1" applyFont="1" applyFill="1" applyBorder="1" applyAlignment="1">
      <alignment horizontal="center" vertical="center"/>
    </xf>
    <xf numFmtId="0" fontId="6" fillId="0" borderId="19" xfId="49" applyFont="1" applyFill="1" applyBorder="1">
      <alignment horizontal="left" vertical="top" wrapText="1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justify" vertical="top" wrapText="1"/>
    </xf>
    <xf numFmtId="167" fontId="12" fillId="0" borderId="0" xfId="0" applyNumberFormat="1" applyFont="1" applyFill="1" applyBorder="1" applyAlignment="1" applyProtection="1">
      <alignment wrapText="1"/>
      <protection hidden="1"/>
    </xf>
    <xf numFmtId="0" fontId="5" fillId="25" borderId="0" xfId="0" applyFont="1" applyFill="1" applyBorder="1"/>
    <xf numFmtId="167" fontId="6" fillId="0" borderId="11" xfId="0" applyNumberFormat="1" applyFont="1" applyFill="1" applyBorder="1" applyAlignment="1" applyProtection="1">
      <alignment wrapText="1"/>
      <protection hidden="1"/>
    </xf>
    <xf numFmtId="167" fontId="12" fillId="0" borderId="11" xfId="0" applyNumberFormat="1" applyFont="1" applyFill="1" applyBorder="1" applyAlignment="1" applyProtection="1">
      <alignment wrapText="1"/>
      <protection hidden="1"/>
    </xf>
    <xf numFmtId="166" fontId="8" fillId="0" borderId="0" xfId="0" applyNumberFormat="1" applyFont="1" applyFill="1"/>
    <xf numFmtId="0" fontId="6" fillId="0" borderId="3" xfId="49" applyFont="1" applyFill="1" applyBorder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13" fillId="0" borderId="20" xfId="40" applyNumberFormat="1" applyFont="1" applyFill="1" applyBorder="1" applyAlignment="1" applyProtection="1">
      <alignment horizontal="left" vertical="center" wrapText="1"/>
      <protection hidden="1"/>
    </xf>
    <xf numFmtId="0" fontId="13" fillId="0" borderId="21" xfId="40" applyNumberFormat="1" applyFont="1" applyFill="1" applyBorder="1" applyAlignment="1" applyProtection="1">
      <alignment horizontal="left" vertical="center" wrapText="1"/>
      <protection hidden="1"/>
    </xf>
    <xf numFmtId="49" fontId="6" fillId="0" borderId="20" xfId="0" applyNumberFormat="1" applyFont="1" applyFill="1" applyBorder="1" applyAlignment="1">
      <alignment horizontal="center" vertical="center"/>
    </xf>
    <xf numFmtId="49" fontId="6" fillId="0" borderId="22" xfId="0" applyNumberFormat="1" applyFont="1" applyFill="1" applyBorder="1" applyAlignment="1">
      <alignment horizontal="center" vertical="center"/>
    </xf>
    <xf numFmtId="49" fontId="6" fillId="0" borderId="23" xfId="0" applyNumberFormat="1" applyFont="1" applyFill="1" applyBorder="1" applyAlignment="1">
      <alignment horizontal="center" vertical="center"/>
    </xf>
    <xf numFmtId="49" fontId="6" fillId="0" borderId="17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0" fontId="7" fillId="0" borderId="20" xfId="0" applyFont="1" applyFill="1" applyBorder="1"/>
    <xf numFmtId="49" fontId="6" fillId="0" borderId="24" xfId="0" applyNumberFormat="1" applyFont="1" applyFill="1" applyBorder="1" applyAlignment="1">
      <alignment horizontal="center" vertical="center"/>
    </xf>
    <xf numFmtId="49" fontId="6" fillId="0" borderId="25" xfId="0" applyNumberFormat="1" applyFont="1" applyFill="1" applyBorder="1" applyAlignment="1">
      <alignment horizontal="center" vertical="center"/>
    </xf>
    <xf numFmtId="167" fontId="12" fillId="0" borderId="22" xfId="0" applyNumberFormat="1" applyFont="1" applyFill="1" applyBorder="1" applyAlignment="1" applyProtection="1">
      <alignment wrapText="1"/>
      <protection hidden="1"/>
    </xf>
    <xf numFmtId="49" fontId="6" fillId="0" borderId="26" xfId="0" applyNumberFormat="1" applyFont="1" applyFill="1" applyBorder="1" applyAlignment="1">
      <alignment horizontal="center" vertical="center"/>
    </xf>
    <xf numFmtId="0" fontId="7" fillId="0" borderId="22" xfId="0" applyFont="1" applyFill="1" applyBorder="1"/>
    <xf numFmtId="0" fontId="7" fillId="0" borderId="12" xfId="0" applyFont="1" applyFill="1" applyBorder="1"/>
    <xf numFmtId="0" fontId="6" fillId="0" borderId="11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6" fillId="0" borderId="11" xfId="0" applyFont="1" applyFill="1" applyBorder="1" applyAlignment="1" applyProtection="1">
      <alignment horizontal="left" vertical="distributed" wrapText="1"/>
      <protection locked="0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Border="1" applyAlignment="1">
      <alignment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27" xfId="28" applyNumberFormat="1" applyFont="1" applyFill="1" applyBorder="1" applyAlignment="1">
      <alignment horizontal="center" vertical="center"/>
    </xf>
    <xf numFmtId="4" fontId="6" fillId="0" borderId="11" xfId="28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right" vertical="center"/>
    </xf>
    <xf numFmtId="4" fontId="6" fillId="25" borderId="11" xfId="47" applyNumberFormat="1" applyFont="1" applyFill="1" applyBorder="1" applyAlignment="1">
      <alignment vertical="center"/>
    </xf>
    <xf numFmtId="4" fontId="6" fillId="0" borderId="11" xfId="47" applyNumberFormat="1" applyFont="1" applyFill="1" applyBorder="1" applyAlignment="1">
      <alignment vertical="center"/>
    </xf>
    <xf numFmtId="4" fontId="6" fillId="0" borderId="11" xfId="0" applyNumberFormat="1" applyFont="1" applyFill="1" applyBorder="1" applyAlignment="1">
      <alignment horizontal="right" vertical="center"/>
    </xf>
    <xf numFmtId="4" fontId="6" fillId="25" borderId="11" xfId="0" applyNumberFormat="1" applyFont="1" applyFill="1" applyBorder="1"/>
    <xf numFmtId="4" fontId="6" fillId="0" borderId="14" xfId="0" applyNumberFormat="1" applyFont="1" applyFill="1" applyBorder="1" applyAlignment="1">
      <alignment horizontal="right" vertical="center"/>
    </xf>
    <xf numFmtId="4" fontId="6" fillId="0" borderId="11" xfId="0" applyNumberFormat="1" applyFont="1" applyFill="1" applyBorder="1" applyAlignment="1" applyProtection="1">
      <alignment horizontal="right" vertical="center" wrapText="1"/>
      <protection hidden="1"/>
    </xf>
    <xf numFmtId="4" fontId="7" fillId="0" borderId="11" xfId="0" applyNumberFormat="1" applyFont="1" applyFill="1" applyBorder="1" applyAlignment="1">
      <alignment horizontal="right" vertical="center"/>
    </xf>
    <xf numFmtId="4" fontId="6" fillId="0" borderId="11" xfId="0" applyNumberFormat="1" applyFont="1" applyFill="1" applyBorder="1"/>
    <xf numFmtId="4" fontId="6" fillId="0" borderId="11" xfId="0" applyNumberFormat="1" applyFont="1" applyFill="1" applyBorder="1" applyAlignment="1">
      <alignment vertical="center"/>
    </xf>
    <xf numFmtId="4" fontId="7" fillId="0" borderId="11" xfId="0" applyNumberFormat="1" applyFont="1" applyFill="1" applyBorder="1"/>
    <xf numFmtId="0" fontId="6" fillId="0" borderId="11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39" applyNumberFormat="1" applyFont="1" applyFill="1" applyBorder="1" applyAlignment="1" applyProtection="1">
      <alignment horizontal="center" vertical="center"/>
      <protection hidden="1"/>
    </xf>
    <xf numFmtId="0" fontId="6" fillId="0" borderId="0" xfId="39" applyFont="1" applyFill="1" applyProtection="1">
      <protection hidden="1"/>
    </xf>
    <xf numFmtId="0" fontId="6" fillId="0" borderId="0" xfId="39" applyFont="1" applyFill="1" applyBorder="1" applyProtection="1">
      <protection hidden="1"/>
    </xf>
    <xf numFmtId="0" fontId="6" fillId="0" borderId="0" xfId="39" applyFont="1"/>
    <xf numFmtId="0" fontId="6" fillId="0" borderId="20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1" fontId="6" fillId="0" borderId="20" xfId="39" applyNumberFormat="1" applyFont="1" applyFill="1" applyBorder="1" applyAlignment="1" applyProtection="1">
      <alignment horizontal="center" vertical="center"/>
      <protection hidden="1"/>
    </xf>
    <xf numFmtId="0" fontId="6" fillId="0" borderId="20" xfId="39" applyNumberFormat="1" applyFont="1" applyFill="1" applyBorder="1" applyAlignment="1" applyProtection="1">
      <alignment horizontal="left" vertical="top" wrapText="1"/>
      <protection hidden="1"/>
    </xf>
    <xf numFmtId="0" fontId="6" fillId="0" borderId="20" xfId="39" applyNumberFormat="1" applyFont="1" applyFill="1" applyBorder="1" applyAlignment="1" applyProtection="1">
      <alignment horizontal="center" vertical="center"/>
      <protection hidden="1"/>
    </xf>
    <xf numFmtId="0" fontId="6" fillId="0" borderId="12" xfId="39" applyNumberFormat="1" applyFont="1" applyFill="1" applyBorder="1" applyAlignment="1" applyProtection="1">
      <alignment horizontal="center" vertical="center"/>
      <protection hidden="1"/>
    </xf>
    <xf numFmtId="4" fontId="6" fillId="0" borderId="20" xfId="39" applyNumberFormat="1" applyFont="1" applyFill="1" applyBorder="1" applyAlignment="1" applyProtection="1">
      <alignment horizontal="right" vertical="center"/>
      <protection hidden="1"/>
    </xf>
    <xf numFmtId="0" fontId="6" fillId="0" borderId="21" xfId="39" applyNumberFormat="1" applyFont="1" applyFill="1" applyBorder="1" applyAlignment="1" applyProtection="1">
      <alignment horizontal="left" vertical="top" wrapText="1"/>
      <protection hidden="1"/>
    </xf>
    <xf numFmtId="4" fontId="6" fillId="0" borderId="21" xfId="39" applyNumberFormat="1" applyFont="1" applyFill="1" applyBorder="1" applyAlignment="1" applyProtection="1">
      <alignment horizontal="right" vertical="center"/>
      <protection hidden="1"/>
    </xf>
    <xf numFmtId="0" fontId="6" fillId="0" borderId="0" xfId="39" applyFont="1" applyFill="1"/>
    <xf numFmtId="0" fontId="6" fillId="0" borderId="0" xfId="39" applyFont="1" applyFill="1" applyBorder="1"/>
    <xf numFmtId="0" fontId="6" fillId="0" borderId="11" xfId="41" applyFont="1" applyFill="1" applyBorder="1" applyAlignment="1" applyProtection="1">
      <alignment horizontal="left" vertical="center" wrapText="1"/>
      <protection locked="0"/>
    </xf>
    <xf numFmtId="49" fontId="6" fillId="0" borderId="12" xfId="39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horizontal="left" vertical="top" wrapText="1"/>
    </xf>
    <xf numFmtId="0" fontId="6" fillId="25" borderId="11" xfId="0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wrapText="1"/>
    </xf>
    <xf numFmtId="0" fontId="6" fillId="0" borderId="23" xfId="39" applyNumberFormat="1" applyFont="1" applyFill="1" applyBorder="1" applyAlignment="1" applyProtection="1">
      <alignment horizontal="center" vertical="center"/>
      <protection hidden="1"/>
    </xf>
    <xf numFmtId="0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vertical="top" wrapText="1"/>
    </xf>
    <xf numFmtId="0" fontId="6" fillId="0" borderId="11" xfId="39" applyNumberFormat="1" applyFont="1" applyFill="1" applyBorder="1" applyAlignment="1" applyProtection="1">
      <alignment horizontal="left" vertical="top" wrapText="1"/>
      <protection hidden="1"/>
    </xf>
    <xf numFmtId="0" fontId="6" fillId="0" borderId="11" xfId="0" applyFont="1" applyBorder="1" applyAlignment="1">
      <alignment wrapText="1"/>
    </xf>
    <xf numFmtId="49" fontId="6" fillId="0" borderId="20" xfId="39" applyNumberFormat="1" applyFont="1" applyFill="1" applyBorder="1" applyAlignment="1" applyProtection="1">
      <alignment horizontal="center" vertical="center"/>
      <protection hidden="1"/>
    </xf>
    <xf numFmtId="0" fontId="6" fillId="0" borderId="20" xfId="37" applyNumberFormat="1" applyFont="1" applyFill="1" applyBorder="1" applyAlignment="1" applyProtection="1">
      <alignment vertical="top" wrapText="1"/>
      <protection hidden="1"/>
    </xf>
    <xf numFmtId="1" fontId="6" fillId="0" borderId="23" xfId="39" applyNumberFormat="1" applyFont="1" applyFill="1" applyBorder="1" applyAlignment="1" applyProtection="1">
      <alignment horizontal="center" vertical="center"/>
      <protection hidden="1"/>
    </xf>
    <xf numFmtId="4" fontId="6" fillId="0" borderId="23" xfId="39" applyNumberFormat="1" applyFont="1" applyFill="1" applyBorder="1" applyAlignment="1" applyProtection="1">
      <alignment horizontal="right" vertical="center"/>
      <protection hidden="1"/>
    </xf>
    <xf numFmtId="1" fontId="6" fillId="0" borderId="21" xfId="39" applyNumberFormat="1" applyFont="1" applyFill="1" applyBorder="1" applyAlignment="1" applyProtection="1">
      <alignment horizontal="center" vertical="center"/>
      <protection hidden="1"/>
    </xf>
    <xf numFmtId="49" fontId="6" fillId="0" borderId="16" xfId="39" applyNumberFormat="1" applyFont="1" applyFill="1" applyBorder="1" applyAlignment="1" applyProtection="1">
      <alignment horizontal="center" vertical="center"/>
      <protection hidden="1"/>
    </xf>
    <xf numFmtId="49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21" xfId="37" applyNumberFormat="1" applyFont="1" applyFill="1" applyBorder="1" applyAlignment="1" applyProtection="1">
      <alignment vertical="top" wrapText="1"/>
      <protection hidden="1"/>
    </xf>
    <xf numFmtId="0" fontId="6" fillId="0" borderId="13" xfId="41" applyFont="1" applyFill="1" applyBorder="1" applyAlignment="1" applyProtection="1">
      <alignment horizontal="left" vertical="center" wrapText="1"/>
      <protection locked="0"/>
    </xf>
    <xf numFmtId="0" fontId="6" fillId="0" borderId="16" xfId="39" applyNumberFormat="1" applyFont="1" applyFill="1" applyBorder="1" applyAlignment="1" applyProtection="1">
      <alignment horizontal="center" vertical="center"/>
      <protection hidden="1"/>
    </xf>
    <xf numFmtId="4" fontId="6" fillId="0" borderId="17" xfId="39" applyNumberFormat="1" applyFont="1" applyFill="1" applyBorder="1" applyAlignment="1" applyProtection="1">
      <alignment horizontal="right" vertical="center"/>
      <protection hidden="1"/>
    </xf>
    <xf numFmtId="0" fontId="6" fillId="0" borderId="13" xfId="39" applyNumberFormat="1" applyFont="1" applyFill="1" applyBorder="1" applyAlignment="1" applyProtection="1">
      <alignment horizontal="left" vertical="top" wrapText="1"/>
      <protection hidden="1"/>
    </xf>
    <xf numFmtId="0" fontId="6" fillId="0" borderId="13" xfId="0" applyFont="1" applyFill="1" applyBorder="1" applyAlignment="1">
      <alignment wrapText="1"/>
    </xf>
    <xf numFmtId="0" fontId="6" fillId="0" borderId="28" xfId="0" applyFont="1" applyBorder="1" applyAlignment="1">
      <alignment wrapText="1"/>
    </xf>
    <xf numFmtId="4" fontId="6" fillId="0" borderId="13" xfId="28" applyNumberFormat="1" applyFont="1" applyFill="1" applyBorder="1" applyAlignment="1">
      <alignment horizontal="center" vertical="center"/>
    </xf>
    <xf numFmtId="1" fontId="6" fillId="0" borderId="11" xfId="39" applyNumberFormat="1" applyFont="1" applyFill="1" applyBorder="1" applyAlignment="1" applyProtection="1">
      <alignment horizontal="center" vertical="center"/>
      <protection hidden="1"/>
    </xf>
    <xf numFmtId="1" fontId="6" fillId="0" borderId="17" xfId="39" applyNumberFormat="1" applyFont="1" applyFill="1" applyBorder="1" applyAlignment="1" applyProtection="1">
      <alignment horizontal="center" vertical="center"/>
      <protection hidden="1"/>
    </xf>
    <xf numFmtId="0" fontId="10" fillId="0" borderId="11" xfId="0" applyFont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textRotation="90" wrapText="1"/>
    </xf>
    <xf numFmtId="49" fontId="6" fillId="0" borderId="15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textRotation="90" wrapText="1"/>
    </xf>
    <xf numFmtId="49" fontId="6" fillId="0" borderId="11" xfId="28" applyNumberFormat="1" applyFont="1" applyFill="1" applyBorder="1" applyAlignment="1">
      <alignment horizontal="center" vertical="center"/>
    </xf>
    <xf numFmtId="0" fontId="33" fillId="0" borderId="0" xfId="0" applyFont="1" applyAlignment="1">
      <alignment wrapText="1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9" fillId="0" borderId="11" xfId="0" applyFont="1" applyBorder="1" applyAlignment="1">
      <alignment vertical="center" textRotation="90" wrapText="1"/>
    </xf>
    <xf numFmtId="0" fontId="6" fillId="0" borderId="11" xfId="41" applyFont="1" applyFill="1" applyBorder="1" applyAlignment="1" applyProtection="1">
      <alignment horizontal="left" wrapText="1"/>
      <protection locked="0"/>
    </xf>
    <xf numFmtId="0" fontId="6" fillId="0" borderId="20" xfId="41" applyFont="1" applyFill="1" applyBorder="1" applyAlignment="1" applyProtection="1">
      <alignment horizontal="left" wrapText="1"/>
      <protection locked="0"/>
    </xf>
    <xf numFmtId="0" fontId="5" fillId="0" borderId="2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39" applyFont="1" applyFill="1"/>
    <xf numFmtId="0" fontId="6" fillId="0" borderId="17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39" applyNumberFormat="1" applyFont="1" applyFill="1" applyBorder="1" applyAlignment="1" applyProtection="1">
      <alignment horizontal="center" vertical="center" wrapText="1"/>
      <protection hidden="1"/>
    </xf>
    <xf numFmtId="0" fontId="9" fillId="0" borderId="11" xfId="0" applyFont="1" applyBorder="1" applyAlignment="1">
      <alignment horizontal="center" vertical="center" wrapText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6" fillId="0" borderId="20" xfId="40" applyNumberFormat="1" applyFont="1" applyFill="1" applyBorder="1" applyAlignment="1" applyProtection="1">
      <alignment horizontal="left" vertical="center" wrapText="1"/>
      <protection hidden="1"/>
    </xf>
    <xf numFmtId="0" fontId="6" fillId="0" borderId="21" xfId="40" applyNumberFormat="1" applyFont="1" applyFill="1" applyBorder="1" applyAlignment="1" applyProtection="1">
      <alignment horizontal="left" vertical="center" wrapText="1"/>
      <protection hidden="1"/>
    </xf>
    <xf numFmtId="0" fontId="5" fillId="25" borderId="15" xfId="0" applyFont="1" applyFill="1" applyBorder="1"/>
    <xf numFmtId="0" fontId="5" fillId="25" borderId="13" xfId="0" applyFont="1" applyFill="1" applyBorder="1"/>
    <xf numFmtId="0" fontId="5" fillId="25" borderId="14" xfId="0" applyFont="1" applyFill="1" applyBorder="1" applyAlignment="1">
      <alignment horizontal="center"/>
    </xf>
    <xf numFmtId="0" fontId="13" fillId="0" borderId="11" xfId="40" applyNumberFormat="1" applyFont="1" applyFill="1" applyBorder="1" applyAlignment="1" applyProtection="1">
      <alignment horizontal="left" vertical="center" wrapText="1"/>
      <protection hidden="1"/>
    </xf>
    <xf numFmtId="0" fontId="6" fillId="25" borderId="15" xfId="0" applyFont="1" applyFill="1" applyBorder="1"/>
    <xf numFmtId="0" fontId="6" fillId="0" borderId="15" xfId="0" applyFont="1" applyFill="1" applyBorder="1"/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horizontal="center" vertical="center" textRotation="90" wrapText="1"/>
    </xf>
    <xf numFmtId="4" fontId="6" fillId="0" borderId="11" xfId="39" applyNumberFormat="1" applyFont="1" applyFill="1" applyBorder="1" applyAlignment="1" applyProtection="1">
      <alignment horizontal="right" vertical="center"/>
      <protection hidden="1"/>
    </xf>
    <xf numFmtId="4" fontId="6" fillId="0" borderId="13" xfId="39" applyNumberFormat="1" applyFont="1" applyFill="1" applyBorder="1" applyAlignment="1" applyProtection="1">
      <alignment horizontal="right" vertical="center"/>
      <protection hidden="1"/>
    </xf>
    <xf numFmtId="4" fontId="6" fillId="0" borderId="14" xfId="39" applyNumberFormat="1" applyFont="1" applyFill="1" applyBorder="1" applyAlignment="1" applyProtection="1">
      <alignment horizontal="right" vertical="center"/>
      <protection hidden="1"/>
    </xf>
    <xf numFmtId="4" fontId="6" fillId="0" borderId="15" xfId="39" applyNumberFormat="1" applyFont="1" applyFill="1" applyBorder="1" applyAlignment="1" applyProtection="1">
      <alignment horizontal="right" vertical="center"/>
      <protection hidden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34" fillId="0" borderId="0" xfId="0" applyFont="1"/>
    <xf numFmtId="0" fontId="6" fillId="0" borderId="20" xfId="37" applyNumberFormat="1" applyFont="1" applyFill="1" applyBorder="1" applyAlignment="1" applyProtection="1">
      <alignment horizontal="left" vertical="center" wrapText="1"/>
      <protection hidden="1"/>
    </xf>
    <xf numFmtId="4" fontId="6" fillId="0" borderId="11" xfId="5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wrapText="1"/>
    </xf>
    <xf numFmtId="0" fontId="6" fillId="0" borderId="20" xfId="37" applyNumberFormat="1" applyFont="1" applyFill="1" applyBorder="1" applyAlignment="1" applyProtection="1">
      <alignment horizontal="left" vertical="top" wrapText="1"/>
      <protection hidden="1"/>
    </xf>
    <xf numFmtId="49" fontId="6" fillId="0" borderId="23" xfId="39" applyNumberFormat="1" applyFont="1" applyFill="1" applyBorder="1" applyAlignment="1" applyProtection="1">
      <alignment horizontal="center" vertical="center"/>
      <protection hidden="1"/>
    </xf>
    <xf numFmtId="49" fontId="6" fillId="0" borderId="18" xfId="39" applyNumberFormat="1" applyFont="1" applyFill="1" applyBorder="1" applyAlignment="1" applyProtection="1">
      <alignment horizontal="center" vertical="center"/>
      <protection hidden="1"/>
    </xf>
    <xf numFmtId="0" fontId="6" fillId="0" borderId="24" xfId="39" applyNumberFormat="1" applyFont="1" applyFill="1" applyBorder="1" applyAlignment="1" applyProtection="1">
      <alignment horizontal="center" vertical="center"/>
      <protection hidden="1"/>
    </xf>
    <xf numFmtId="0" fontId="6" fillId="0" borderId="20" xfId="4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166" fontId="8" fillId="0" borderId="0" xfId="0" applyNumberFormat="1" applyFont="1" applyFill="1" applyAlignment="1">
      <alignment horizontal="right"/>
    </xf>
    <xf numFmtId="0" fontId="6" fillId="0" borderId="17" xfId="49" applyFont="1" applyFill="1" applyBorder="1">
      <alignment horizontal="left" vertical="top" wrapText="1"/>
    </xf>
    <xf numFmtId="0" fontId="6" fillId="0" borderId="29" xfId="49" applyFont="1" applyFill="1" applyBorder="1">
      <alignment horizontal="left" vertical="top" wrapText="1"/>
    </xf>
    <xf numFmtId="4" fontId="6" fillId="26" borderId="11" xfId="28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27" borderId="1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6" fillId="0" borderId="15" xfId="0" applyFont="1" applyBorder="1" applyAlignment="1">
      <alignment horizontal="center" vertical="center" wrapText="1"/>
    </xf>
    <xf numFmtId="0" fontId="6" fillId="0" borderId="11" xfId="39" applyFont="1" applyFill="1" applyBorder="1"/>
    <xf numFmtId="0" fontId="7" fillId="0" borderId="11" xfId="39" applyFont="1" applyFill="1" applyBorder="1"/>
    <xf numFmtId="4" fontId="7" fillId="0" borderId="11" xfId="39" applyNumberFormat="1" applyFont="1" applyFill="1" applyBorder="1"/>
    <xf numFmtId="0" fontId="6" fillId="0" borderId="21" xfId="0" applyFont="1" applyFill="1" applyBorder="1" applyAlignment="1" applyProtection="1">
      <alignment horizontal="left" vertical="center" wrapText="1"/>
      <protection locked="0"/>
    </xf>
    <xf numFmtId="0" fontId="6" fillId="0" borderId="20" xfId="0" applyFont="1" applyFill="1" applyBorder="1" applyAlignment="1" applyProtection="1">
      <alignment horizontal="left" vertical="center" wrapText="1"/>
      <protection locked="0"/>
    </xf>
    <xf numFmtId="0" fontId="6" fillId="25" borderId="11" xfId="0" applyFont="1" applyFill="1" applyBorder="1"/>
    <xf numFmtId="0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21" xfId="41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>
      <alignment horizontal="center" vertical="center" textRotation="90" wrapText="1"/>
    </xf>
    <xf numFmtId="0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20" xfId="0" applyFont="1" applyFill="1" applyBorder="1" applyAlignment="1" applyProtection="1">
      <alignment horizontal="left" vertical="center" wrapText="1"/>
      <protection locked="0"/>
    </xf>
    <xf numFmtId="4" fontId="6" fillId="0" borderId="15" xfId="28" applyNumberFormat="1" applyFont="1" applyFill="1" applyBorder="1" applyAlignment="1">
      <alignment horizontal="center" vertical="center"/>
    </xf>
    <xf numFmtId="0" fontId="6" fillId="0" borderId="0" xfId="39" applyFont="1" applyAlignment="1">
      <alignment horizontal="center"/>
    </xf>
    <xf numFmtId="0" fontId="6" fillId="0" borderId="20" xfId="0" applyFont="1" applyFill="1" applyBorder="1" applyAlignment="1">
      <alignment horizontal="left" wrapText="1"/>
    </xf>
    <xf numFmtId="4" fontId="6" fillId="0" borderId="20" xfId="39" applyNumberFormat="1" applyFont="1" applyFill="1" applyBorder="1" applyAlignment="1" applyProtection="1">
      <alignment vertical="center"/>
      <protection hidden="1"/>
    </xf>
    <xf numFmtId="4" fontId="6" fillId="0" borderId="11" xfId="39" applyNumberFormat="1" applyFont="1" applyFill="1" applyBorder="1" applyAlignment="1" applyProtection="1">
      <alignment vertical="center"/>
      <protection hidden="1"/>
    </xf>
    <xf numFmtId="0" fontId="6" fillId="0" borderId="3" xfId="49" applyNumberFormat="1" applyFont="1" applyFill="1" applyBorder="1">
      <alignment horizontal="left" vertical="top" wrapText="1"/>
    </xf>
    <xf numFmtId="4" fontId="6" fillId="0" borderId="29" xfId="28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 applyProtection="1">
      <alignment horizontal="left" vertical="center" wrapText="1"/>
      <protection locked="0"/>
    </xf>
    <xf numFmtId="0" fontId="6" fillId="27" borderId="3" xfId="49" applyFont="1" applyFill="1" applyBorder="1">
      <alignment horizontal="left" vertical="top" wrapText="1"/>
    </xf>
    <xf numFmtId="49" fontId="6" fillId="27" borderId="11" xfId="0" applyNumberFormat="1" applyFont="1" applyFill="1" applyBorder="1" applyAlignment="1">
      <alignment horizontal="center" vertical="center"/>
    </xf>
    <xf numFmtId="164" fontId="6" fillId="27" borderId="11" xfId="0" applyNumberFormat="1" applyFont="1" applyFill="1" applyBorder="1" applyAlignment="1">
      <alignment horizontal="center" vertical="center" wrapText="1"/>
    </xf>
    <xf numFmtId="49" fontId="6" fillId="27" borderId="11" xfId="0" applyNumberFormat="1" applyFont="1" applyFill="1" applyBorder="1" applyAlignment="1">
      <alignment horizontal="center" vertical="center" wrapText="1"/>
    </xf>
    <xf numFmtId="4" fontId="6" fillId="27" borderId="11" xfId="0" applyNumberFormat="1" applyFont="1" applyFill="1" applyBorder="1" applyAlignment="1">
      <alignment horizontal="center" vertical="center"/>
    </xf>
    <xf numFmtId="4" fontId="6" fillId="0" borderId="30" xfId="28" applyNumberFormat="1" applyFont="1" applyFill="1" applyBorder="1" applyAlignment="1">
      <alignment horizontal="center" vertical="center"/>
    </xf>
    <xf numFmtId="4" fontId="6" fillId="0" borderId="0" xfId="0" applyNumberFormat="1" applyFont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4" fontId="6" fillId="0" borderId="0" xfId="50" applyNumberFormat="1" applyFont="1" applyFill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 vertical="center" wrapText="1"/>
    </xf>
    <xf numFmtId="0" fontId="6" fillId="28" borderId="0" xfId="50" applyFont="1" applyFill="1" applyBorder="1" applyAlignment="1">
      <alignment horizontal="left" vertical="top" wrapText="1"/>
    </xf>
    <xf numFmtId="0" fontId="6" fillId="28" borderId="0" xfId="50" applyFont="1" applyFill="1" applyBorder="1" applyAlignment="1">
      <alignment horizontal="center" vertical="center"/>
    </xf>
    <xf numFmtId="0" fontId="6" fillId="0" borderId="11" xfId="50" applyFont="1" applyFill="1" applyBorder="1" applyAlignment="1">
      <alignment horizontal="left" vertical="top" wrapText="1"/>
    </xf>
    <xf numFmtId="166" fontId="34" fillId="0" borderId="0" xfId="0" applyNumberFormat="1" applyFont="1" applyBorder="1" applyAlignment="1">
      <alignment horizontal="center" wrapText="1"/>
    </xf>
    <xf numFmtId="0" fontId="6" fillId="0" borderId="18" xfId="39" applyNumberFormat="1" applyFont="1" applyFill="1" applyBorder="1" applyAlignment="1" applyProtection="1">
      <alignment horizontal="center" vertical="center"/>
      <protection hidden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6" fillId="0" borderId="0" xfId="39" applyFont="1" applyFill="1"/>
    <xf numFmtId="0" fontId="6" fillId="0" borderId="0" xfId="0" applyFont="1" applyAlignment="1">
      <alignment horizontal="right"/>
    </xf>
    <xf numFmtId="0" fontId="6" fillId="0" borderId="0" xfId="39" applyFont="1" applyFill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14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7" fillId="0" borderId="20" xfId="0" applyFont="1" applyFill="1" applyBorder="1" applyAlignment="1" applyProtection="1">
      <alignment horizontal="left" vertical="center" wrapText="1"/>
      <protection locked="0"/>
    </xf>
    <xf numFmtId="0" fontId="7" fillId="0" borderId="12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21" xfId="0" applyFont="1" applyFill="1" applyBorder="1" applyAlignment="1">
      <alignment horizontal="left"/>
    </xf>
    <xf numFmtId="0" fontId="7" fillId="0" borderId="26" xfId="0" applyFont="1" applyFill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6" fillId="0" borderId="26" xfId="0" applyFont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6" fillId="0" borderId="0" xfId="37" applyNumberFormat="1" applyFont="1" applyFill="1" applyAlignment="1" applyProtection="1">
      <alignment horizontal="center" vertical="center"/>
      <protection hidden="1"/>
    </xf>
    <xf numFmtId="0" fontId="6" fillId="0" borderId="0" xfId="39" applyFont="1" applyFill="1"/>
    <xf numFmtId="0" fontId="6" fillId="0" borderId="14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2" xfId="39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39" applyFont="1" applyFill="1" applyBorder="1" applyAlignment="1">
      <alignment horizontal="center"/>
    </xf>
    <xf numFmtId="0" fontId="6" fillId="0" borderId="12" xfId="39" applyFont="1" applyFill="1" applyBorder="1" applyAlignment="1">
      <alignment horizontal="center"/>
    </xf>
    <xf numFmtId="0" fontId="6" fillId="0" borderId="22" xfId="39" applyFont="1" applyFill="1" applyBorder="1" applyAlignment="1">
      <alignment horizontal="center"/>
    </xf>
    <xf numFmtId="0" fontId="6" fillId="0" borderId="0" xfId="39" applyFont="1" applyFill="1" applyAlignment="1">
      <alignment horizontal="right" wrapText="1"/>
    </xf>
    <xf numFmtId="0" fontId="6" fillId="0" borderId="13" xfId="39" applyNumberFormat="1" applyFont="1" applyFill="1" applyBorder="1" applyAlignment="1" applyProtection="1">
      <alignment horizontal="center" vertical="center"/>
      <protection hidden="1"/>
    </xf>
    <xf numFmtId="0" fontId="6" fillId="0" borderId="21" xfId="39" applyNumberFormat="1" applyFont="1" applyFill="1" applyBorder="1" applyAlignment="1" applyProtection="1">
      <alignment horizontal="center" vertical="center"/>
      <protection hidden="1"/>
    </xf>
    <xf numFmtId="0" fontId="6" fillId="0" borderId="11" xfId="39" applyNumberFormat="1" applyFont="1" applyFill="1" applyBorder="1" applyAlignment="1" applyProtection="1">
      <alignment horizontal="center" vertical="center"/>
      <protection hidden="1"/>
    </xf>
    <xf numFmtId="0" fontId="6" fillId="0" borderId="0" xfId="39" applyFont="1" applyFill="1" applyAlignment="1" applyProtection="1">
      <alignment horizontal="center"/>
      <protection hidden="1"/>
    </xf>
    <xf numFmtId="0" fontId="6" fillId="0" borderId="14" xfId="39" applyNumberFormat="1" applyFont="1" applyFill="1" applyBorder="1" applyAlignment="1" applyProtection="1">
      <alignment horizontal="center" vertical="center"/>
      <protection hidden="1"/>
    </xf>
    <xf numFmtId="0" fontId="6" fillId="0" borderId="20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22" xfId="0" applyFont="1" applyFill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>
      <alignment horizontal="center" vertical="center" textRotation="90" wrapText="1"/>
    </xf>
    <xf numFmtId="0" fontId="9" fillId="0" borderId="13" xfId="0" applyFont="1" applyBorder="1" applyAlignment="1">
      <alignment horizontal="center" vertical="center" textRotation="90" wrapText="1"/>
    </xf>
    <xf numFmtId="0" fontId="9" fillId="0" borderId="11" xfId="0" applyFont="1" applyBorder="1" applyAlignment="1">
      <alignment horizontal="center" vertical="center" textRotation="90" wrapText="1"/>
    </xf>
    <xf numFmtId="0" fontId="9" fillId="0" borderId="1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4" fontId="6" fillId="0" borderId="22" xfId="39" applyNumberFormat="1" applyFont="1" applyFill="1" applyBorder="1"/>
  </cellXfs>
  <cellStyles count="5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анные (редактируемые)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2 3" xfId="38"/>
    <cellStyle name="Обычный 2_9. Приложение № 9 (ГП)" xfId="39"/>
    <cellStyle name="Обычный 3" xfId="51"/>
    <cellStyle name="Обычный_tmp" xfId="40"/>
    <cellStyle name="Обычный_Лист1" xfId="50"/>
    <cellStyle name="Обычный_Приложение №4 ведомственна" xfId="41"/>
    <cellStyle name="Плохой" xfId="42" builtinId="27" customBuiltin="1"/>
    <cellStyle name="Пояснение" xfId="43" builtinId="53" customBuiltin="1"/>
    <cellStyle name="Примечание" xfId="44" builtinId="10" customBuiltin="1"/>
    <cellStyle name="Связанная ячейка" xfId="45" builtinId="24" customBuiltin="1"/>
    <cellStyle name="Текст предупреждения" xfId="46" builtinId="11" customBuiltin="1"/>
    <cellStyle name="Финансовый" xfId="47" builtinId="3"/>
    <cellStyle name="Хороший" xfId="48" builtinId="26" customBuiltin="1"/>
    <cellStyle name="Элементы осей" xfId="49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R80"/>
  <sheetViews>
    <sheetView tabSelected="1" view="pageBreakPreview" topLeftCell="A4" zoomScale="75" zoomScaleNormal="75" zoomScaleSheetLayoutView="75" workbookViewId="0">
      <selection activeCell="J49" sqref="J49"/>
    </sheetView>
  </sheetViews>
  <sheetFormatPr defaultRowHeight="18.75"/>
  <cols>
    <col min="1" max="1" width="59.85546875" style="1" customWidth="1"/>
    <col min="2" max="2" width="6.42578125" style="23" customWidth="1"/>
    <col min="3" max="3" width="6.85546875" style="1" customWidth="1"/>
    <col min="4" max="4" width="7.28515625" style="1" customWidth="1"/>
    <col min="5" max="5" width="8" style="1" customWidth="1"/>
    <col min="6" max="6" width="7.42578125" style="1" customWidth="1"/>
    <col min="7" max="8" width="9.42578125" style="1" customWidth="1"/>
    <col min="9" max="9" width="16.85546875" style="1" customWidth="1"/>
    <col min="10" max="10" width="17.7109375" style="1" customWidth="1"/>
    <col min="11" max="11" width="18.28515625" style="1" customWidth="1"/>
    <col min="12" max="12" width="9.140625" style="1"/>
    <col min="13" max="15" width="15.85546875" style="1" customWidth="1"/>
    <col min="16" max="16384" width="9.140625" style="1"/>
  </cols>
  <sheetData>
    <row r="1" spans="1:15" hidden="1">
      <c r="K1" s="243" t="s">
        <v>574</v>
      </c>
    </row>
    <row r="2" spans="1:15" ht="18.75" hidden="1" customHeight="1">
      <c r="I2" s="252" t="s">
        <v>605</v>
      </c>
      <c r="J2" s="253"/>
      <c r="K2" s="253"/>
    </row>
    <row r="3" spans="1:15" ht="40.5" hidden="1" customHeight="1">
      <c r="I3" s="253"/>
      <c r="J3" s="253"/>
      <c r="K3" s="253"/>
    </row>
    <row r="4" spans="1:15" ht="20.25" customHeight="1">
      <c r="C4" s="83"/>
      <c r="D4" s="83"/>
      <c r="E4" s="83"/>
      <c r="F4" s="83"/>
      <c r="G4" s="83"/>
      <c r="H4" s="83"/>
      <c r="I4" s="83"/>
      <c r="J4" s="83"/>
      <c r="K4" s="247" t="s">
        <v>574</v>
      </c>
    </row>
    <row r="5" spans="1:15" ht="24" customHeight="1">
      <c r="C5" s="78"/>
      <c r="D5" s="84"/>
      <c r="E5" s="84"/>
      <c r="F5" s="252" t="s">
        <v>578</v>
      </c>
      <c r="G5" s="252"/>
      <c r="H5" s="252"/>
      <c r="I5" s="252"/>
      <c r="J5" s="252"/>
      <c r="K5" s="252"/>
    </row>
    <row r="6" spans="1:15" ht="24.75" customHeight="1">
      <c r="C6" s="84"/>
      <c r="D6" s="84"/>
      <c r="E6" s="84"/>
      <c r="F6" s="252"/>
      <c r="G6" s="252"/>
      <c r="H6" s="252"/>
      <c r="I6" s="252"/>
      <c r="J6" s="252"/>
      <c r="K6" s="252"/>
    </row>
    <row r="7" spans="1:15" ht="26.25" customHeight="1">
      <c r="C7" s="84"/>
      <c r="D7" s="84"/>
      <c r="E7" s="84"/>
      <c r="F7" s="252"/>
      <c r="G7" s="252"/>
      <c r="H7" s="252"/>
      <c r="I7" s="252"/>
      <c r="J7" s="252"/>
      <c r="K7" s="252"/>
    </row>
    <row r="9" spans="1:15">
      <c r="A9" s="254" t="s">
        <v>116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O9"/>
    </row>
    <row r="10" spans="1:15">
      <c r="A10" s="254" t="s">
        <v>579</v>
      </c>
      <c r="B10" s="254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5">
      <c r="F11" s="16"/>
    </row>
    <row r="12" spans="1:15" ht="36.6" customHeight="1">
      <c r="A12" s="255" t="s">
        <v>143</v>
      </c>
      <c r="B12" s="256" t="s">
        <v>144</v>
      </c>
      <c r="C12" s="257"/>
      <c r="D12" s="257"/>
      <c r="E12" s="257"/>
      <c r="F12" s="257"/>
      <c r="G12" s="257"/>
      <c r="H12" s="258"/>
      <c r="I12" s="259" t="s">
        <v>218</v>
      </c>
      <c r="J12" s="259"/>
      <c r="K12" s="259"/>
    </row>
    <row r="13" spans="1:15" ht="36.75" customHeight="1">
      <c r="A13" s="255"/>
      <c r="B13" s="255" t="s">
        <v>117</v>
      </c>
      <c r="C13" s="255"/>
      <c r="D13" s="255"/>
      <c r="E13" s="255"/>
      <c r="F13" s="255"/>
      <c r="G13" s="255" t="s">
        <v>118</v>
      </c>
      <c r="H13" s="255"/>
      <c r="I13" s="260" t="s">
        <v>546</v>
      </c>
      <c r="J13" s="259" t="s">
        <v>550</v>
      </c>
      <c r="K13" s="259" t="s">
        <v>555</v>
      </c>
    </row>
    <row r="14" spans="1:15" ht="109.5" customHeight="1">
      <c r="A14" s="255"/>
      <c r="B14" s="27" t="s">
        <v>95</v>
      </c>
      <c r="C14" s="28" t="s">
        <v>96</v>
      </c>
      <c r="D14" s="28" t="s">
        <v>119</v>
      </c>
      <c r="E14" s="28" t="s">
        <v>97</v>
      </c>
      <c r="F14" s="28" t="s">
        <v>98</v>
      </c>
      <c r="G14" s="148" t="s">
        <v>266</v>
      </c>
      <c r="H14" s="145" t="s">
        <v>267</v>
      </c>
      <c r="I14" s="261"/>
      <c r="J14" s="259"/>
      <c r="K14" s="259"/>
    </row>
    <row r="15" spans="1:15">
      <c r="A15" s="24">
        <v>1</v>
      </c>
      <c r="B15" s="25">
        <v>2</v>
      </c>
      <c r="C15" s="24">
        <v>3</v>
      </c>
      <c r="D15" s="24">
        <v>4</v>
      </c>
      <c r="E15" s="24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4">
        <v>11</v>
      </c>
    </row>
    <row r="16" spans="1:15">
      <c r="A16" s="187" t="s">
        <v>226</v>
      </c>
      <c r="B16" s="32">
        <v>1</v>
      </c>
      <c r="C16" s="45" t="s">
        <v>84</v>
      </c>
      <c r="D16" s="32" t="s">
        <v>84</v>
      </c>
      <c r="E16" s="32" t="s">
        <v>83</v>
      </c>
      <c r="F16" s="32" t="s">
        <v>84</v>
      </c>
      <c r="G16" s="32" t="s">
        <v>55</v>
      </c>
      <c r="H16" s="32" t="s">
        <v>83</v>
      </c>
      <c r="I16" s="86">
        <f>SUM(I17+I23+I33+I36+I44+I62+I69+I75)</f>
        <v>28016810.919999998</v>
      </c>
      <c r="J16" s="86">
        <f t="shared" ref="J16:K16" si="0">SUM(J17+J23+J33+J36+J44+J62+J69+J75)</f>
        <v>21273383.490000002</v>
      </c>
      <c r="K16" s="86">
        <f t="shared" si="0"/>
        <v>21829059.66</v>
      </c>
      <c r="L16" s="79"/>
    </row>
    <row r="17" spans="1:12">
      <c r="A17" s="187" t="s">
        <v>227</v>
      </c>
      <c r="B17" s="32">
        <v>1</v>
      </c>
      <c r="C17" s="32" t="s">
        <v>48</v>
      </c>
      <c r="D17" s="32" t="s">
        <v>84</v>
      </c>
      <c r="E17" s="32" t="s">
        <v>83</v>
      </c>
      <c r="F17" s="32" t="s">
        <v>84</v>
      </c>
      <c r="G17" s="32" t="s">
        <v>55</v>
      </c>
      <c r="H17" s="32" t="s">
        <v>83</v>
      </c>
      <c r="I17" s="86">
        <f>I18</f>
        <v>10498285.699999999</v>
      </c>
      <c r="J17" s="86">
        <f>J18</f>
        <v>11117583.560000001</v>
      </c>
      <c r="K17" s="86">
        <f>K18</f>
        <v>11740030.640000001</v>
      </c>
      <c r="L17" s="79"/>
    </row>
    <row r="18" spans="1:12">
      <c r="A18" s="29" t="s">
        <v>120</v>
      </c>
      <c r="B18" s="11">
        <v>1</v>
      </c>
      <c r="C18" s="32" t="s">
        <v>48</v>
      </c>
      <c r="D18" s="32" t="s">
        <v>49</v>
      </c>
      <c r="E18" s="32" t="s">
        <v>83</v>
      </c>
      <c r="F18" s="32" t="s">
        <v>48</v>
      </c>
      <c r="G18" s="32" t="s">
        <v>55</v>
      </c>
      <c r="H18" s="32" t="s">
        <v>204</v>
      </c>
      <c r="I18" s="87">
        <f>SUM(I19:I22)</f>
        <v>10498285.699999999</v>
      </c>
      <c r="J18" s="87">
        <f t="shared" ref="J18:K18" si="1">SUM(J19:J22)</f>
        <v>11117583.560000001</v>
      </c>
      <c r="K18" s="87">
        <f t="shared" si="1"/>
        <v>11740030.640000001</v>
      </c>
      <c r="L18" s="79"/>
    </row>
    <row r="19" spans="1:12" ht="113.25" customHeight="1">
      <c r="A19" s="127" t="s">
        <v>248</v>
      </c>
      <c r="B19" s="11">
        <v>1</v>
      </c>
      <c r="C19" s="32" t="s">
        <v>48</v>
      </c>
      <c r="D19" s="32" t="s">
        <v>49</v>
      </c>
      <c r="E19" s="32" t="s">
        <v>65</v>
      </c>
      <c r="F19" s="32" t="s">
        <v>48</v>
      </c>
      <c r="G19" s="32" t="s">
        <v>55</v>
      </c>
      <c r="H19" s="32" t="s">
        <v>204</v>
      </c>
      <c r="I19" s="87">
        <v>10359285.699999999</v>
      </c>
      <c r="J19" s="87">
        <v>10970483.560000001</v>
      </c>
      <c r="K19" s="87">
        <v>11584830.640000001</v>
      </c>
      <c r="L19" s="79"/>
    </row>
    <row r="20" spans="1:12" ht="171" customHeight="1">
      <c r="A20" s="127" t="s">
        <v>473</v>
      </c>
      <c r="B20" s="11">
        <v>1</v>
      </c>
      <c r="C20" s="32" t="s">
        <v>48</v>
      </c>
      <c r="D20" s="32" t="s">
        <v>49</v>
      </c>
      <c r="E20" s="32" t="s">
        <v>210</v>
      </c>
      <c r="F20" s="32" t="s">
        <v>48</v>
      </c>
      <c r="G20" s="32" t="s">
        <v>55</v>
      </c>
      <c r="H20" s="32" t="s">
        <v>204</v>
      </c>
      <c r="I20" s="87">
        <v>54600</v>
      </c>
      <c r="J20" s="87">
        <v>57800</v>
      </c>
      <c r="K20" s="87">
        <v>61000</v>
      </c>
      <c r="L20" s="79"/>
    </row>
    <row r="21" spans="1:12" ht="76.5" customHeight="1">
      <c r="A21" s="127" t="s">
        <v>474</v>
      </c>
      <c r="B21" s="11">
        <v>1</v>
      </c>
      <c r="C21" s="32" t="s">
        <v>48</v>
      </c>
      <c r="D21" s="32" t="s">
        <v>49</v>
      </c>
      <c r="E21" s="32" t="s">
        <v>121</v>
      </c>
      <c r="F21" s="90" t="s">
        <v>48</v>
      </c>
      <c r="G21" s="90" t="s">
        <v>55</v>
      </c>
      <c r="H21" s="32" t="s">
        <v>204</v>
      </c>
      <c r="I21" s="217">
        <v>83400</v>
      </c>
      <c r="J21" s="217">
        <v>88300</v>
      </c>
      <c r="K21" s="217">
        <v>93200</v>
      </c>
      <c r="L21" s="79"/>
    </row>
    <row r="22" spans="1:12" ht="76.5" customHeight="1">
      <c r="A22" s="127" t="s">
        <v>556</v>
      </c>
      <c r="B22" s="11">
        <v>1</v>
      </c>
      <c r="C22" s="32" t="s">
        <v>48</v>
      </c>
      <c r="D22" s="32" t="s">
        <v>49</v>
      </c>
      <c r="E22" s="32" t="s">
        <v>377</v>
      </c>
      <c r="F22" s="90" t="s">
        <v>48</v>
      </c>
      <c r="G22" s="90" t="s">
        <v>55</v>
      </c>
      <c r="H22" s="32" t="s">
        <v>204</v>
      </c>
      <c r="I22" s="89">
        <v>1000</v>
      </c>
      <c r="J22" s="89">
        <v>1000</v>
      </c>
      <c r="K22" s="89">
        <v>1000</v>
      </c>
      <c r="L22" s="79"/>
    </row>
    <row r="23" spans="1:12" ht="39.75" customHeight="1">
      <c r="A23" s="127" t="s">
        <v>234</v>
      </c>
      <c r="B23" s="38" t="s">
        <v>123</v>
      </c>
      <c r="C23" s="90" t="s">
        <v>51</v>
      </c>
      <c r="D23" s="90" t="s">
        <v>84</v>
      </c>
      <c r="E23" s="90" t="s">
        <v>83</v>
      </c>
      <c r="F23" s="90" t="s">
        <v>84</v>
      </c>
      <c r="G23" s="90" t="s">
        <v>55</v>
      </c>
      <c r="H23" s="32" t="s">
        <v>83</v>
      </c>
      <c r="I23" s="142">
        <f>I24</f>
        <v>4134000.5999999996</v>
      </c>
      <c r="J23" s="142">
        <f>J24</f>
        <v>4185799.9299999997</v>
      </c>
      <c r="K23" s="142">
        <f>K24</f>
        <v>4029029.02</v>
      </c>
      <c r="L23" s="79"/>
    </row>
    <row r="24" spans="1:12" ht="56.25" customHeight="1">
      <c r="A24" s="140" t="s">
        <v>245</v>
      </c>
      <c r="B24" s="38" t="s">
        <v>123</v>
      </c>
      <c r="C24" s="90" t="s">
        <v>51</v>
      </c>
      <c r="D24" s="90" t="s">
        <v>49</v>
      </c>
      <c r="E24" s="90" t="s">
        <v>83</v>
      </c>
      <c r="F24" s="90" t="s">
        <v>48</v>
      </c>
      <c r="G24" s="90" t="s">
        <v>55</v>
      </c>
      <c r="H24" s="32" t="s">
        <v>204</v>
      </c>
      <c r="I24" s="89">
        <f>I25+I27+I29+I31</f>
        <v>4134000.5999999996</v>
      </c>
      <c r="J24" s="89">
        <f>J25+J27+J29+J31</f>
        <v>4185799.9299999997</v>
      </c>
      <c r="K24" s="89">
        <f>K25+K27+K29+K31</f>
        <v>4029029.02</v>
      </c>
      <c r="L24" s="79"/>
    </row>
    <row r="25" spans="1:12" ht="112.5">
      <c r="A25" s="14" t="s">
        <v>343</v>
      </c>
      <c r="B25" s="38" t="s">
        <v>123</v>
      </c>
      <c r="C25" s="90" t="s">
        <v>51</v>
      </c>
      <c r="D25" s="90" t="s">
        <v>49</v>
      </c>
      <c r="E25" s="90" t="s">
        <v>447</v>
      </c>
      <c r="F25" s="90" t="s">
        <v>48</v>
      </c>
      <c r="G25" s="90" t="s">
        <v>55</v>
      </c>
      <c r="H25" s="32" t="s">
        <v>204</v>
      </c>
      <c r="I25" s="89">
        <f>I26</f>
        <v>2156053.14</v>
      </c>
      <c r="J25" s="89">
        <f>J26</f>
        <v>2177693.2000000002</v>
      </c>
      <c r="K25" s="89">
        <f>K26</f>
        <v>2098713.15</v>
      </c>
      <c r="L25" s="79"/>
    </row>
    <row r="26" spans="1:12" ht="169.5" customHeight="1">
      <c r="A26" s="14" t="s">
        <v>475</v>
      </c>
      <c r="B26" s="38" t="s">
        <v>123</v>
      </c>
      <c r="C26" s="90" t="s">
        <v>51</v>
      </c>
      <c r="D26" s="90" t="s">
        <v>49</v>
      </c>
      <c r="E26" s="90" t="s">
        <v>394</v>
      </c>
      <c r="F26" s="90" t="s">
        <v>48</v>
      </c>
      <c r="G26" s="90" t="s">
        <v>55</v>
      </c>
      <c r="H26" s="32" t="s">
        <v>204</v>
      </c>
      <c r="I26" s="188">
        <v>2156053.14</v>
      </c>
      <c r="J26" s="188">
        <v>2177693.2000000002</v>
      </c>
      <c r="K26" s="188">
        <v>2098713.15</v>
      </c>
      <c r="L26" s="79"/>
    </row>
    <row r="27" spans="1:12" ht="131.25">
      <c r="A27" s="140" t="s">
        <v>344</v>
      </c>
      <c r="B27" s="38" t="s">
        <v>123</v>
      </c>
      <c r="C27" s="90" t="s">
        <v>51</v>
      </c>
      <c r="D27" s="90" t="s">
        <v>49</v>
      </c>
      <c r="E27" s="90" t="s">
        <v>16</v>
      </c>
      <c r="F27" s="90" t="s">
        <v>48</v>
      </c>
      <c r="G27" s="90" t="s">
        <v>55</v>
      </c>
      <c r="H27" s="32" t="s">
        <v>204</v>
      </c>
      <c r="I27" s="89">
        <f>I28</f>
        <v>10272.92</v>
      </c>
      <c r="J27" s="89">
        <f>J28</f>
        <v>11441.88</v>
      </c>
      <c r="K27" s="89">
        <f>K28</f>
        <v>11147.82</v>
      </c>
      <c r="L27" s="79"/>
    </row>
    <row r="28" spans="1:12" ht="189.75" customHeight="1">
      <c r="A28" s="140" t="s">
        <v>476</v>
      </c>
      <c r="B28" s="38" t="s">
        <v>123</v>
      </c>
      <c r="C28" s="90" t="s">
        <v>51</v>
      </c>
      <c r="D28" s="90" t="s">
        <v>49</v>
      </c>
      <c r="E28" s="90" t="s">
        <v>395</v>
      </c>
      <c r="F28" s="90" t="s">
        <v>48</v>
      </c>
      <c r="G28" s="90" t="s">
        <v>55</v>
      </c>
      <c r="H28" s="32" t="s">
        <v>204</v>
      </c>
      <c r="I28" s="89">
        <v>10272.92</v>
      </c>
      <c r="J28" s="89">
        <v>11441.88</v>
      </c>
      <c r="K28" s="89">
        <v>11147.82</v>
      </c>
      <c r="L28" s="79"/>
    </row>
    <row r="29" spans="1:12" ht="112.5">
      <c r="A29" s="140" t="s">
        <v>345</v>
      </c>
      <c r="B29" s="38" t="s">
        <v>123</v>
      </c>
      <c r="C29" s="90" t="s">
        <v>51</v>
      </c>
      <c r="D29" s="90" t="s">
        <v>49</v>
      </c>
      <c r="E29" s="90" t="s">
        <v>448</v>
      </c>
      <c r="F29" s="90" t="s">
        <v>48</v>
      </c>
      <c r="G29" s="90" t="s">
        <v>55</v>
      </c>
      <c r="H29" s="32" t="s">
        <v>204</v>
      </c>
      <c r="I29" s="89">
        <f>I30</f>
        <v>2235585.04</v>
      </c>
      <c r="J29" s="89">
        <f>J30</f>
        <v>2267367.35</v>
      </c>
      <c r="K29" s="89">
        <f>K30</f>
        <v>2185816.0299999998</v>
      </c>
      <c r="L29" s="79"/>
    </row>
    <row r="30" spans="1:12" ht="172.5" customHeight="1">
      <c r="A30" s="140" t="s">
        <v>477</v>
      </c>
      <c r="B30" s="38" t="s">
        <v>123</v>
      </c>
      <c r="C30" s="90" t="s">
        <v>51</v>
      </c>
      <c r="D30" s="90" t="s">
        <v>49</v>
      </c>
      <c r="E30" s="90" t="s">
        <v>215</v>
      </c>
      <c r="F30" s="90" t="s">
        <v>48</v>
      </c>
      <c r="G30" s="90" t="s">
        <v>55</v>
      </c>
      <c r="H30" s="32" t="s">
        <v>204</v>
      </c>
      <c r="I30" s="89">
        <v>2235585.04</v>
      </c>
      <c r="J30" s="89">
        <v>2267367.35</v>
      </c>
      <c r="K30" s="89">
        <v>2185816.0299999998</v>
      </c>
      <c r="L30" s="79"/>
    </row>
    <row r="31" spans="1:12" ht="111.75" customHeight="1">
      <c r="A31" s="14" t="s">
        <v>346</v>
      </c>
      <c r="B31" s="38" t="s">
        <v>123</v>
      </c>
      <c r="C31" s="90" t="s">
        <v>51</v>
      </c>
      <c r="D31" s="90" t="s">
        <v>49</v>
      </c>
      <c r="E31" s="90" t="s">
        <v>449</v>
      </c>
      <c r="F31" s="90" t="s">
        <v>48</v>
      </c>
      <c r="G31" s="90" t="s">
        <v>55</v>
      </c>
      <c r="H31" s="32" t="s">
        <v>204</v>
      </c>
      <c r="I31" s="89">
        <f>I32</f>
        <v>-267910.5</v>
      </c>
      <c r="J31" s="89">
        <f>J32</f>
        <v>-270702.5</v>
      </c>
      <c r="K31" s="89">
        <f>K32</f>
        <v>-266647.98</v>
      </c>
      <c r="L31" s="79"/>
    </row>
    <row r="32" spans="1:12" ht="168" customHeight="1">
      <c r="A32" s="189" t="s">
        <v>478</v>
      </c>
      <c r="B32" s="38" t="s">
        <v>123</v>
      </c>
      <c r="C32" s="90" t="s">
        <v>51</v>
      </c>
      <c r="D32" s="90" t="s">
        <v>49</v>
      </c>
      <c r="E32" s="90" t="s">
        <v>396</v>
      </c>
      <c r="F32" s="90" t="s">
        <v>48</v>
      </c>
      <c r="G32" s="90" t="s">
        <v>55</v>
      </c>
      <c r="H32" s="32" t="s">
        <v>204</v>
      </c>
      <c r="I32" s="89">
        <v>-267910.5</v>
      </c>
      <c r="J32" s="89">
        <v>-270702.5</v>
      </c>
      <c r="K32" s="89">
        <v>-266647.98</v>
      </c>
      <c r="L32" s="79"/>
    </row>
    <row r="33" spans="1:16">
      <c r="A33" s="187" t="s">
        <v>228</v>
      </c>
      <c r="B33" s="11">
        <v>1</v>
      </c>
      <c r="C33" s="32" t="s">
        <v>56</v>
      </c>
      <c r="D33" s="32" t="s">
        <v>84</v>
      </c>
      <c r="E33" s="32" t="s">
        <v>83</v>
      </c>
      <c r="F33" s="32" t="s">
        <v>84</v>
      </c>
      <c r="G33" s="32" t="s">
        <v>55</v>
      </c>
      <c r="H33" s="32" t="s">
        <v>83</v>
      </c>
      <c r="I33" s="87">
        <f t="shared" ref="I33:K34" si="2">I34</f>
        <v>1681000</v>
      </c>
      <c r="J33" s="87">
        <f t="shared" si="2"/>
        <v>1723000</v>
      </c>
      <c r="K33" s="87">
        <f t="shared" si="2"/>
        <v>1773000</v>
      </c>
      <c r="L33" s="79"/>
    </row>
    <row r="34" spans="1:16">
      <c r="A34" s="59" t="s">
        <v>122</v>
      </c>
      <c r="B34" s="11">
        <v>1</v>
      </c>
      <c r="C34" s="32" t="s">
        <v>56</v>
      </c>
      <c r="D34" s="32" t="s">
        <v>51</v>
      </c>
      <c r="E34" s="32" t="s">
        <v>83</v>
      </c>
      <c r="F34" s="32" t="s">
        <v>48</v>
      </c>
      <c r="G34" s="32" t="s">
        <v>55</v>
      </c>
      <c r="H34" s="32" t="s">
        <v>204</v>
      </c>
      <c r="I34" s="88">
        <f t="shared" si="2"/>
        <v>1681000</v>
      </c>
      <c r="J34" s="88">
        <f t="shared" si="2"/>
        <v>1723000</v>
      </c>
      <c r="K34" s="88">
        <f t="shared" si="2"/>
        <v>1773000</v>
      </c>
      <c r="L34" s="79"/>
    </row>
    <row r="35" spans="1:16" ht="20.25" customHeight="1">
      <c r="A35" s="59" t="s">
        <v>122</v>
      </c>
      <c r="B35" s="11">
        <v>1</v>
      </c>
      <c r="C35" s="32" t="s">
        <v>56</v>
      </c>
      <c r="D35" s="32" t="s">
        <v>51</v>
      </c>
      <c r="E35" s="32" t="s">
        <v>65</v>
      </c>
      <c r="F35" s="32" t="s">
        <v>48</v>
      </c>
      <c r="G35" s="32" t="s">
        <v>55</v>
      </c>
      <c r="H35" s="32" t="s">
        <v>204</v>
      </c>
      <c r="I35" s="88">
        <v>1681000</v>
      </c>
      <c r="J35" s="88">
        <v>1723000</v>
      </c>
      <c r="K35" s="88">
        <v>1773000</v>
      </c>
      <c r="L35" s="79"/>
    </row>
    <row r="36" spans="1:16" ht="25.5" customHeight="1">
      <c r="A36" s="187" t="s">
        <v>229</v>
      </c>
      <c r="B36" s="11" t="s">
        <v>123</v>
      </c>
      <c r="C36" s="32" t="s">
        <v>64</v>
      </c>
      <c r="D36" s="32" t="s">
        <v>84</v>
      </c>
      <c r="E36" s="32" t="s">
        <v>83</v>
      </c>
      <c r="F36" s="32" t="s">
        <v>84</v>
      </c>
      <c r="G36" s="32" t="s">
        <v>55</v>
      </c>
      <c r="H36" s="32" t="s">
        <v>83</v>
      </c>
      <c r="I36" s="88">
        <f>I37+I39</f>
        <v>2857000</v>
      </c>
      <c r="J36" s="88">
        <f>J37+J39</f>
        <v>2857000</v>
      </c>
      <c r="K36" s="88">
        <f>K37+K39</f>
        <v>2857000</v>
      </c>
      <c r="L36" s="79"/>
    </row>
    <row r="37" spans="1:16" ht="24" customHeight="1">
      <c r="A37" s="14" t="s">
        <v>224</v>
      </c>
      <c r="B37" s="11" t="s">
        <v>123</v>
      </c>
      <c r="C37" s="32" t="s">
        <v>64</v>
      </c>
      <c r="D37" s="32" t="s">
        <v>48</v>
      </c>
      <c r="E37" s="32" t="s">
        <v>83</v>
      </c>
      <c r="F37" s="32" t="s">
        <v>84</v>
      </c>
      <c r="G37" s="32" t="s">
        <v>55</v>
      </c>
      <c r="H37" s="32" t="s">
        <v>204</v>
      </c>
      <c r="I37" s="88">
        <f>I38</f>
        <v>1202000</v>
      </c>
      <c r="J37" s="88">
        <f>J38</f>
        <v>1202000</v>
      </c>
      <c r="K37" s="88">
        <f>K38</f>
        <v>1202000</v>
      </c>
      <c r="L37" s="79"/>
    </row>
    <row r="38" spans="1:16" ht="79.5" customHeight="1">
      <c r="A38" s="14" t="s">
        <v>247</v>
      </c>
      <c r="B38" s="11">
        <v>1</v>
      </c>
      <c r="C38" s="32" t="s">
        <v>64</v>
      </c>
      <c r="D38" s="32" t="s">
        <v>48</v>
      </c>
      <c r="E38" s="32" t="s">
        <v>121</v>
      </c>
      <c r="F38" s="32" t="s">
        <v>54</v>
      </c>
      <c r="G38" s="32" t="s">
        <v>55</v>
      </c>
      <c r="H38" s="32" t="s">
        <v>204</v>
      </c>
      <c r="I38" s="87">
        <v>1202000</v>
      </c>
      <c r="J38" s="87">
        <v>1202000</v>
      </c>
      <c r="K38" s="87">
        <v>1202000</v>
      </c>
      <c r="L38" s="79"/>
    </row>
    <row r="39" spans="1:16" ht="19.5" customHeight="1">
      <c r="A39" s="59" t="s">
        <v>223</v>
      </c>
      <c r="B39" s="11" t="s">
        <v>123</v>
      </c>
      <c r="C39" s="32" t="s">
        <v>64</v>
      </c>
      <c r="D39" s="32" t="s">
        <v>64</v>
      </c>
      <c r="E39" s="32" t="s">
        <v>83</v>
      </c>
      <c r="F39" s="32" t="s">
        <v>84</v>
      </c>
      <c r="G39" s="32" t="s">
        <v>55</v>
      </c>
      <c r="H39" s="147" t="s">
        <v>204</v>
      </c>
      <c r="I39" s="88">
        <f>I40+I42</f>
        <v>1655000</v>
      </c>
      <c r="J39" s="88">
        <f>J40+J42</f>
        <v>1655000</v>
      </c>
      <c r="K39" s="88">
        <f>K40+K42</f>
        <v>1655000</v>
      </c>
      <c r="L39" s="79"/>
    </row>
    <row r="40" spans="1:16" ht="18.75" customHeight="1">
      <c r="A40" s="59" t="s">
        <v>250</v>
      </c>
      <c r="B40" s="11" t="s">
        <v>123</v>
      </c>
      <c r="C40" s="32" t="s">
        <v>64</v>
      </c>
      <c r="D40" s="32" t="s">
        <v>64</v>
      </c>
      <c r="E40" s="32" t="s">
        <v>121</v>
      </c>
      <c r="F40" s="32" t="s">
        <v>84</v>
      </c>
      <c r="G40" s="32" t="s">
        <v>55</v>
      </c>
      <c r="H40" s="32" t="s">
        <v>204</v>
      </c>
      <c r="I40" s="88">
        <f>I41</f>
        <v>930000</v>
      </c>
      <c r="J40" s="88">
        <f>J41</f>
        <v>930000</v>
      </c>
      <c r="K40" s="88">
        <f>K41</f>
        <v>930000</v>
      </c>
      <c r="L40" s="79"/>
    </row>
    <row r="41" spans="1:16" ht="56.25" customHeight="1">
      <c r="A41" s="59" t="s">
        <v>251</v>
      </c>
      <c r="B41" s="11" t="s">
        <v>123</v>
      </c>
      <c r="C41" s="32" t="s">
        <v>64</v>
      </c>
      <c r="D41" s="32" t="s">
        <v>64</v>
      </c>
      <c r="E41" s="32" t="s">
        <v>249</v>
      </c>
      <c r="F41" s="32" t="s">
        <v>54</v>
      </c>
      <c r="G41" s="32" t="s">
        <v>55</v>
      </c>
      <c r="H41" s="32" t="s">
        <v>204</v>
      </c>
      <c r="I41" s="88">
        <v>930000</v>
      </c>
      <c r="J41" s="88">
        <v>930000</v>
      </c>
      <c r="K41" s="88">
        <v>930000</v>
      </c>
      <c r="L41" s="79"/>
    </row>
    <row r="42" spans="1:16" ht="20.25" customHeight="1">
      <c r="A42" s="59" t="s">
        <v>253</v>
      </c>
      <c r="B42" s="11" t="s">
        <v>123</v>
      </c>
      <c r="C42" s="32" t="s">
        <v>64</v>
      </c>
      <c r="D42" s="32" t="s">
        <v>64</v>
      </c>
      <c r="E42" s="32" t="s">
        <v>252</v>
      </c>
      <c r="F42" s="32" t="s">
        <v>84</v>
      </c>
      <c r="G42" s="32" t="s">
        <v>55</v>
      </c>
      <c r="H42" s="32" t="s">
        <v>204</v>
      </c>
      <c r="I42" s="88">
        <f>I43</f>
        <v>725000</v>
      </c>
      <c r="J42" s="88">
        <f>J43</f>
        <v>725000</v>
      </c>
      <c r="K42" s="88">
        <f>K43</f>
        <v>725000</v>
      </c>
      <c r="L42" s="79"/>
    </row>
    <row r="43" spans="1:16" ht="57.75" customHeight="1">
      <c r="A43" s="59" t="s">
        <v>254</v>
      </c>
      <c r="B43" s="11" t="s">
        <v>123</v>
      </c>
      <c r="C43" s="32" t="s">
        <v>64</v>
      </c>
      <c r="D43" s="32" t="s">
        <v>64</v>
      </c>
      <c r="E43" s="32" t="s">
        <v>255</v>
      </c>
      <c r="F43" s="32" t="s">
        <v>54</v>
      </c>
      <c r="G43" s="32" t="s">
        <v>55</v>
      </c>
      <c r="H43" s="32" t="s">
        <v>204</v>
      </c>
      <c r="I43" s="88">
        <v>725000</v>
      </c>
      <c r="J43" s="88">
        <v>725000</v>
      </c>
      <c r="K43" s="88">
        <v>725000</v>
      </c>
      <c r="L43" s="79"/>
    </row>
    <row r="44" spans="1:16" ht="56.25" customHeight="1">
      <c r="A44" s="187" t="s">
        <v>230</v>
      </c>
      <c r="B44" s="11">
        <v>1</v>
      </c>
      <c r="C44" s="11" t="s">
        <v>66</v>
      </c>
      <c r="D44" s="32" t="s">
        <v>84</v>
      </c>
      <c r="E44" s="32" t="s">
        <v>83</v>
      </c>
      <c r="F44" s="32" t="s">
        <v>84</v>
      </c>
      <c r="G44" s="32" t="s">
        <v>55</v>
      </c>
      <c r="H44" s="32" t="s">
        <v>83</v>
      </c>
      <c r="I44" s="87">
        <f>I45+I57+I54</f>
        <v>8007000</v>
      </c>
      <c r="J44" s="87">
        <f>J45+J57</f>
        <v>1030000</v>
      </c>
      <c r="K44" s="87">
        <f>K45+K57</f>
        <v>1070000</v>
      </c>
      <c r="L44" s="79"/>
      <c r="M44" s="231"/>
      <c r="N44" s="231"/>
      <c r="O44" s="231"/>
      <c r="P44" s="231"/>
    </row>
    <row r="45" spans="1:16" ht="135" customHeight="1">
      <c r="A45" s="59" t="s">
        <v>479</v>
      </c>
      <c r="B45" s="11" t="s">
        <v>123</v>
      </c>
      <c r="C45" s="11" t="s">
        <v>66</v>
      </c>
      <c r="D45" s="32" t="s">
        <v>56</v>
      </c>
      <c r="E45" s="32" t="s">
        <v>83</v>
      </c>
      <c r="F45" s="32" t="s">
        <v>84</v>
      </c>
      <c r="G45" s="32" t="s">
        <v>55</v>
      </c>
      <c r="H45" s="32" t="s">
        <v>193</v>
      </c>
      <c r="I45" s="87">
        <f>I46+I48+I50</f>
        <v>7707000</v>
      </c>
      <c r="J45" s="87">
        <f>J46+J48+J52+J50</f>
        <v>730000</v>
      </c>
      <c r="K45" s="87">
        <f>K46+K48+K52+K50</f>
        <v>770000</v>
      </c>
      <c r="L45" s="79"/>
    </row>
    <row r="46" spans="1:16" ht="93.75" customHeight="1">
      <c r="A46" s="59" t="s">
        <v>256</v>
      </c>
      <c r="B46" s="11" t="s">
        <v>123</v>
      </c>
      <c r="C46" s="11" t="s">
        <v>66</v>
      </c>
      <c r="D46" s="32" t="s">
        <v>56</v>
      </c>
      <c r="E46" s="32" t="s">
        <v>65</v>
      </c>
      <c r="F46" s="32" t="s">
        <v>84</v>
      </c>
      <c r="G46" s="32" t="s">
        <v>55</v>
      </c>
      <c r="H46" s="32" t="s">
        <v>193</v>
      </c>
      <c r="I46" s="87">
        <f>I47</f>
        <v>200000</v>
      </c>
      <c r="J46" s="87">
        <f>J47</f>
        <v>180000</v>
      </c>
      <c r="K46" s="87">
        <f>K47</f>
        <v>170000</v>
      </c>
      <c r="L46" s="79"/>
    </row>
    <row r="47" spans="1:16" ht="112.5" customHeight="1">
      <c r="A47" s="59" t="s">
        <v>257</v>
      </c>
      <c r="B47" s="11">
        <v>1</v>
      </c>
      <c r="C47" s="46">
        <v>11</v>
      </c>
      <c r="D47" s="32" t="s">
        <v>56</v>
      </c>
      <c r="E47" s="32" t="s">
        <v>58</v>
      </c>
      <c r="F47" s="32" t="s">
        <v>54</v>
      </c>
      <c r="G47" s="32" t="s">
        <v>55</v>
      </c>
      <c r="H47" s="32" t="s">
        <v>193</v>
      </c>
      <c r="I47" s="88">
        <v>200000</v>
      </c>
      <c r="J47" s="88">
        <v>180000</v>
      </c>
      <c r="K47" s="88">
        <v>170000</v>
      </c>
      <c r="L47" s="79"/>
    </row>
    <row r="48" spans="1:16" ht="134.25" customHeight="1">
      <c r="A48" s="59" t="s">
        <v>347</v>
      </c>
      <c r="B48" s="11">
        <v>1</v>
      </c>
      <c r="C48" s="46">
        <v>11</v>
      </c>
      <c r="D48" s="32" t="s">
        <v>56</v>
      </c>
      <c r="E48" s="32" t="s">
        <v>210</v>
      </c>
      <c r="F48" s="32" t="s">
        <v>84</v>
      </c>
      <c r="G48" s="32" t="s">
        <v>55</v>
      </c>
      <c r="H48" s="32" t="s">
        <v>193</v>
      </c>
      <c r="I48" s="87">
        <f>I49</f>
        <v>7500000</v>
      </c>
      <c r="J48" s="87">
        <f>J49</f>
        <v>550000</v>
      </c>
      <c r="K48" s="87">
        <f>K49</f>
        <v>600000</v>
      </c>
      <c r="L48" s="79"/>
    </row>
    <row r="49" spans="1:12" ht="112.5" customHeight="1">
      <c r="A49" s="59" t="s">
        <v>348</v>
      </c>
      <c r="B49" s="11">
        <v>1</v>
      </c>
      <c r="C49" s="46">
        <v>11</v>
      </c>
      <c r="D49" s="32" t="s">
        <v>56</v>
      </c>
      <c r="E49" s="32" t="s">
        <v>349</v>
      </c>
      <c r="F49" s="32" t="s">
        <v>54</v>
      </c>
      <c r="G49" s="32" t="s">
        <v>55</v>
      </c>
      <c r="H49" s="32" t="s">
        <v>193</v>
      </c>
      <c r="I49" s="88">
        <v>7500000</v>
      </c>
      <c r="J49" s="88">
        <v>550000</v>
      </c>
      <c r="K49" s="88">
        <v>600000</v>
      </c>
      <c r="L49" s="79"/>
    </row>
    <row r="50" spans="1:12" ht="113.25" customHeight="1">
      <c r="A50" s="222" t="s">
        <v>606</v>
      </c>
      <c r="B50" s="11" t="s">
        <v>123</v>
      </c>
      <c r="C50" s="46">
        <v>11</v>
      </c>
      <c r="D50" s="32" t="s">
        <v>56</v>
      </c>
      <c r="E50" s="32" t="s">
        <v>588</v>
      </c>
      <c r="F50" s="32" t="s">
        <v>84</v>
      </c>
      <c r="G50" s="32" t="s">
        <v>55</v>
      </c>
      <c r="H50" s="32" t="s">
        <v>193</v>
      </c>
      <c r="I50" s="223">
        <f>I51</f>
        <v>7000</v>
      </c>
      <c r="J50" s="223">
        <f>J51</f>
        <v>0</v>
      </c>
      <c r="K50" s="223">
        <f>K51</f>
        <v>0</v>
      </c>
      <c r="L50" s="79"/>
    </row>
    <row r="51" spans="1:12" ht="96.75" customHeight="1">
      <c r="A51" s="59" t="s">
        <v>607</v>
      </c>
      <c r="B51" s="11" t="s">
        <v>123</v>
      </c>
      <c r="C51" s="46">
        <v>11</v>
      </c>
      <c r="D51" s="32" t="s">
        <v>56</v>
      </c>
      <c r="E51" s="32" t="s">
        <v>587</v>
      </c>
      <c r="F51" s="32" t="s">
        <v>84</v>
      </c>
      <c r="G51" s="32" t="s">
        <v>55</v>
      </c>
      <c r="H51" s="32" t="s">
        <v>193</v>
      </c>
      <c r="I51" s="89">
        <f>I52</f>
        <v>7000</v>
      </c>
      <c r="J51" s="89">
        <v>0</v>
      </c>
      <c r="K51" s="89">
        <v>0</v>
      </c>
      <c r="L51" s="79"/>
    </row>
    <row r="52" spans="1:12" ht="244.5" customHeight="1">
      <c r="A52" s="59" t="s">
        <v>608</v>
      </c>
      <c r="B52" s="11">
        <v>1</v>
      </c>
      <c r="C52" s="46">
        <v>11</v>
      </c>
      <c r="D52" s="32" t="s">
        <v>56</v>
      </c>
      <c r="E52" s="32" t="s">
        <v>587</v>
      </c>
      <c r="F52" s="32" t="s">
        <v>54</v>
      </c>
      <c r="G52" s="32" t="s">
        <v>55</v>
      </c>
      <c r="H52" s="32" t="s">
        <v>193</v>
      </c>
      <c r="I52" s="87">
        <v>7000</v>
      </c>
      <c r="J52" s="87">
        <f>J53</f>
        <v>0</v>
      </c>
      <c r="K52" s="87">
        <f>K53</f>
        <v>0</v>
      </c>
      <c r="L52" s="79"/>
    </row>
    <row r="53" spans="1:12" ht="55.5" customHeight="1">
      <c r="A53" s="59" t="s">
        <v>491</v>
      </c>
      <c r="B53" s="11">
        <v>1</v>
      </c>
      <c r="C53" s="46">
        <v>11</v>
      </c>
      <c r="D53" s="32" t="s">
        <v>56</v>
      </c>
      <c r="E53" s="32" t="s">
        <v>495</v>
      </c>
      <c r="F53" s="32" t="s">
        <v>54</v>
      </c>
      <c r="G53" s="32" t="s">
        <v>55</v>
      </c>
      <c r="H53" s="32" t="s">
        <v>193</v>
      </c>
      <c r="I53" s="88">
        <v>0</v>
      </c>
      <c r="J53" s="88">
        <v>0</v>
      </c>
      <c r="K53" s="88">
        <v>0</v>
      </c>
      <c r="L53" s="79"/>
    </row>
    <row r="54" spans="1:12" ht="40.5" customHeight="1">
      <c r="A54" s="59" t="s">
        <v>543</v>
      </c>
      <c r="B54" s="11" t="s">
        <v>123</v>
      </c>
      <c r="C54" s="46">
        <v>11</v>
      </c>
      <c r="D54" s="32" t="s">
        <v>207</v>
      </c>
      <c r="E54" s="32" t="s">
        <v>83</v>
      </c>
      <c r="F54" s="32" t="s">
        <v>84</v>
      </c>
      <c r="G54" s="32" t="s">
        <v>55</v>
      </c>
      <c r="H54" s="32" t="s">
        <v>193</v>
      </c>
      <c r="I54" s="230">
        <f t="shared" ref="I54:K55" si="3">I55</f>
        <v>0</v>
      </c>
      <c r="J54" s="230">
        <f t="shared" si="3"/>
        <v>0</v>
      </c>
      <c r="K54" s="230">
        <f t="shared" si="3"/>
        <v>0</v>
      </c>
      <c r="L54" s="79"/>
    </row>
    <row r="55" spans="1:12" ht="55.5" customHeight="1">
      <c r="A55" s="59" t="s">
        <v>544</v>
      </c>
      <c r="B55" s="11" t="s">
        <v>123</v>
      </c>
      <c r="C55" s="46">
        <v>11</v>
      </c>
      <c r="D55" s="32" t="s">
        <v>207</v>
      </c>
      <c r="E55" s="32" t="s">
        <v>65</v>
      </c>
      <c r="F55" s="32" t="s">
        <v>84</v>
      </c>
      <c r="G55" s="32" t="s">
        <v>55</v>
      </c>
      <c r="H55" s="32" t="s">
        <v>193</v>
      </c>
      <c r="I55" s="223">
        <f t="shared" si="3"/>
        <v>0</v>
      </c>
      <c r="J55" s="223">
        <f t="shared" si="3"/>
        <v>0</v>
      </c>
      <c r="K55" s="223">
        <f t="shared" si="3"/>
        <v>0</v>
      </c>
      <c r="L55" s="79"/>
    </row>
    <row r="56" spans="1:12" ht="55.5" customHeight="1">
      <c r="A56" s="59" t="s">
        <v>545</v>
      </c>
      <c r="B56" s="11" t="s">
        <v>123</v>
      </c>
      <c r="C56" s="46">
        <v>11</v>
      </c>
      <c r="D56" s="32" t="s">
        <v>207</v>
      </c>
      <c r="E56" s="32" t="s">
        <v>539</v>
      </c>
      <c r="F56" s="32" t="s">
        <v>54</v>
      </c>
      <c r="G56" s="32" t="s">
        <v>55</v>
      </c>
      <c r="H56" s="32" t="s">
        <v>193</v>
      </c>
      <c r="I56" s="217">
        <v>0</v>
      </c>
      <c r="J56" s="217">
        <v>0</v>
      </c>
      <c r="K56" s="217">
        <v>0</v>
      </c>
      <c r="L56" s="79"/>
    </row>
    <row r="57" spans="1:12" ht="40.5" customHeight="1">
      <c r="A57" s="59" t="s">
        <v>480</v>
      </c>
      <c r="B57" s="11" t="s">
        <v>123</v>
      </c>
      <c r="C57" s="11" t="s">
        <v>66</v>
      </c>
      <c r="D57" s="32" t="s">
        <v>188</v>
      </c>
      <c r="E57" s="32" t="s">
        <v>83</v>
      </c>
      <c r="F57" s="32" t="s">
        <v>84</v>
      </c>
      <c r="G57" s="32" t="s">
        <v>55</v>
      </c>
      <c r="H57" s="32" t="s">
        <v>193</v>
      </c>
      <c r="I57" s="87">
        <f>I58+I60</f>
        <v>300000</v>
      </c>
      <c r="J57" s="87">
        <f t="shared" ref="J57:K57" si="4">J58+J60</f>
        <v>300000</v>
      </c>
      <c r="K57" s="87">
        <f t="shared" si="4"/>
        <v>300000</v>
      </c>
      <c r="L57" s="79"/>
    </row>
    <row r="58" spans="1:12" ht="116.25" hidden="1" customHeight="1">
      <c r="A58" s="222" t="s">
        <v>552</v>
      </c>
      <c r="B58" s="11" t="s">
        <v>123</v>
      </c>
      <c r="C58" s="11" t="s">
        <v>66</v>
      </c>
      <c r="D58" s="32" t="s">
        <v>188</v>
      </c>
      <c r="E58" s="32" t="s">
        <v>252</v>
      </c>
      <c r="F58" s="32" t="s">
        <v>84</v>
      </c>
      <c r="G58" s="32" t="s">
        <v>55</v>
      </c>
      <c r="H58" s="32" t="s">
        <v>193</v>
      </c>
      <c r="I58" s="87">
        <f t="shared" ref="I58:K60" si="5">I59</f>
        <v>0</v>
      </c>
      <c r="J58" s="87">
        <f t="shared" si="5"/>
        <v>0</v>
      </c>
      <c r="K58" s="87">
        <f t="shared" si="5"/>
        <v>0</v>
      </c>
      <c r="L58" s="79"/>
    </row>
    <row r="59" spans="1:12" ht="117" hidden="1" customHeight="1">
      <c r="A59" s="59" t="s">
        <v>553</v>
      </c>
      <c r="B59" s="11">
        <v>1</v>
      </c>
      <c r="C59" s="46">
        <v>11</v>
      </c>
      <c r="D59" s="32" t="s">
        <v>188</v>
      </c>
      <c r="E59" s="32" t="s">
        <v>551</v>
      </c>
      <c r="F59" s="32" t="s">
        <v>54</v>
      </c>
      <c r="G59" s="32" t="s">
        <v>55</v>
      </c>
      <c r="H59" s="32" t="s">
        <v>193</v>
      </c>
      <c r="I59" s="88">
        <v>0</v>
      </c>
      <c r="J59" s="88">
        <v>0</v>
      </c>
      <c r="K59" s="88">
        <v>0</v>
      </c>
      <c r="L59" s="79"/>
    </row>
    <row r="60" spans="1:12" ht="176.25" customHeight="1">
      <c r="A60" s="59" t="s">
        <v>481</v>
      </c>
      <c r="B60" s="11" t="s">
        <v>123</v>
      </c>
      <c r="C60" s="11" t="s">
        <v>66</v>
      </c>
      <c r="D60" s="32" t="s">
        <v>188</v>
      </c>
      <c r="E60" s="32" t="s">
        <v>482</v>
      </c>
      <c r="F60" s="32" t="s">
        <v>84</v>
      </c>
      <c r="G60" s="32" t="s">
        <v>55</v>
      </c>
      <c r="H60" s="32" t="s">
        <v>193</v>
      </c>
      <c r="I60" s="87">
        <f t="shared" si="5"/>
        <v>300000</v>
      </c>
      <c r="J60" s="87">
        <f t="shared" si="5"/>
        <v>300000</v>
      </c>
      <c r="K60" s="87">
        <f t="shared" si="5"/>
        <v>300000</v>
      </c>
      <c r="L60" s="79"/>
    </row>
    <row r="61" spans="1:12" ht="153.75" customHeight="1">
      <c r="A61" s="59" t="s">
        <v>483</v>
      </c>
      <c r="B61" s="11">
        <v>1</v>
      </c>
      <c r="C61" s="46">
        <v>11</v>
      </c>
      <c r="D61" s="32" t="s">
        <v>188</v>
      </c>
      <c r="E61" s="32" t="s">
        <v>482</v>
      </c>
      <c r="F61" s="32" t="s">
        <v>54</v>
      </c>
      <c r="G61" s="32" t="s">
        <v>55</v>
      </c>
      <c r="H61" s="32" t="s">
        <v>193</v>
      </c>
      <c r="I61" s="88">
        <v>300000</v>
      </c>
      <c r="J61" s="88">
        <v>300000</v>
      </c>
      <c r="K61" s="88">
        <v>300000</v>
      </c>
      <c r="L61" s="79"/>
    </row>
    <row r="62" spans="1:12" ht="37.5">
      <c r="A62" s="187" t="s">
        <v>484</v>
      </c>
      <c r="B62" s="11" t="s">
        <v>123</v>
      </c>
      <c r="C62" s="11" t="s">
        <v>54</v>
      </c>
      <c r="D62" s="32" t="s">
        <v>84</v>
      </c>
      <c r="E62" s="32" t="s">
        <v>83</v>
      </c>
      <c r="F62" s="32" t="s">
        <v>84</v>
      </c>
      <c r="G62" s="32" t="s">
        <v>55</v>
      </c>
      <c r="H62" s="32" t="s">
        <v>83</v>
      </c>
      <c r="I62" s="87">
        <f>I63+I66</f>
        <v>250024.62</v>
      </c>
      <c r="J62" s="87">
        <f>J63+J66</f>
        <v>250000</v>
      </c>
      <c r="K62" s="87">
        <f>K63+K66</f>
        <v>250000</v>
      </c>
      <c r="L62" s="79"/>
    </row>
    <row r="63" spans="1:12" ht="24.75" customHeight="1">
      <c r="A63" s="53" t="s">
        <v>494</v>
      </c>
      <c r="B63" s="11" t="s">
        <v>123</v>
      </c>
      <c r="C63" s="11" t="s">
        <v>54</v>
      </c>
      <c r="D63" s="32" t="s">
        <v>48</v>
      </c>
      <c r="E63" s="32" t="s">
        <v>83</v>
      </c>
      <c r="F63" s="32" t="s">
        <v>84</v>
      </c>
      <c r="G63" s="32" t="s">
        <v>55</v>
      </c>
      <c r="H63" s="32" t="s">
        <v>377</v>
      </c>
      <c r="I63" s="87">
        <f t="shared" ref="I63:K64" si="6">I64</f>
        <v>250000</v>
      </c>
      <c r="J63" s="87">
        <f t="shared" si="6"/>
        <v>250000</v>
      </c>
      <c r="K63" s="87">
        <f t="shared" si="6"/>
        <v>250000</v>
      </c>
      <c r="L63" s="79"/>
    </row>
    <row r="64" spans="1:12" ht="27.75" customHeight="1">
      <c r="A64" s="59" t="s">
        <v>493</v>
      </c>
      <c r="B64" s="11" t="s">
        <v>123</v>
      </c>
      <c r="C64" s="46">
        <v>13</v>
      </c>
      <c r="D64" s="32" t="s">
        <v>48</v>
      </c>
      <c r="E64" s="32" t="s">
        <v>380</v>
      </c>
      <c r="F64" s="32" t="s">
        <v>84</v>
      </c>
      <c r="G64" s="32" t="s">
        <v>55</v>
      </c>
      <c r="H64" s="32" t="s">
        <v>377</v>
      </c>
      <c r="I64" s="87">
        <f t="shared" si="6"/>
        <v>250000</v>
      </c>
      <c r="J64" s="87">
        <f t="shared" si="6"/>
        <v>250000</v>
      </c>
      <c r="K64" s="87">
        <f t="shared" si="6"/>
        <v>250000</v>
      </c>
      <c r="L64" s="79"/>
    </row>
    <row r="65" spans="1:18" ht="56.25">
      <c r="A65" s="59" t="s">
        <v>492</v>
      </c>
      <c r="B65" s="11" t="s">
        <v>123</v>
      </c>
      <c r="C65" s="46">
        <v>13</v>
      </c>
      <c r="D65" s="32" t="s">
        <v>48</v>
      </c>
      <c r="E65" s="32" t="s">
        <v>376</v>
      </c>
      <c r="F65" s="32" t="s">
        <v>54</v>
      </c>
      <c r="G65" s="32" t="s">
        <v>55</v>
      </c>
      <c r="H65" s="32" t="s">
        <v>377</v>
      </c>
      <c r="I65" s="87">
        <v>250000</v>
      </c>
      <c r="J65" s="87">
        <v>250000</v>
      </c>
      <c r="K65" s="87">
        <v>250000</v>
      </c>
      <c r="L65" s="79"/>
    </row>
    <row r="66" spans="1:18" ht="24.75" customHeight="1">
      <c r="A66" s="53" t="s">
        <v>378</v>
      </c>
      <c r="B66" s="11" t="s">
        <v>123</v>
      </c>
      <c r="C66" s="11" t="s">
        <v>54</v>
      </c>
      <c r="D66" s="32" t="s">
        <v>49</v>
      </c>
      <c r="E66" s="32" t="s">
        <v>83</v>
      </c>
      <c r="F66" s="32" t="s">
        <v>84</v>
      </c>
      <c r="G66" s="32" t="s">
        <v>55</v>
      </c>
      <c r="H66" s="32" t="s">
        <v>377</v>
      </c>
      <c r="I66" s="87">
        <f t="shared" ref="I66:K67" si="7">I67</f>
        <v>24.62</v>
      </c>
      <c r="J66" s="87">
        <f t="shared" si="7"/>
        <v>0</v>
      </c>
      <c r="K66" s="87">
        <f t="shared" si="7"/>
        <v>0</v>
      </c>
      <c r="L66" s="79"/>
    </row>
    <row r="67" spans="1:18" ht="27.75" customHeight="1">
      <c r="A67" s="59" t="s">
        <v>379</v>
      </c>
      <c r="B67" s="11" t="s">
        <v>123</v>
      </c>
      <c r="C67" s="46">
        <v>13</v>
      </c>
      <c r="D67" s="32" t="s">
        <v>49</v>
      </c>
      <c r="E67" s="32" t="s">
        <v>380</v>
      </c>
      <c r="F67" s="32" t="s">
        <v>84</v>
      </c>
      <c r="G67" s="32" t="s">
        <v>55</v>
      </c>
      <c r="H67" s="32" t="s">
        <v>377</v>
      </c>
      <c r="I67" s="87">
        <f t="shared" si="7"/>
        <v>24.62</v>
      </c>
      <c r="J67" s="87">
        <f t="shared" si="7"/>
        <v>0</v>
      </c>
      <c r="K67" s="87">
        <f t="shared" si="7"/>
        <v>0</v>
      </c>
      <c r="L67" s="79"/>
    </row>
    <row r="68" spans="1:18" ht="37.5">
      <c r="A68" s="59" t="s">
        <v>375</v>
      </c>
      <c r="B68" s="11" t="s">
        <v>123</v>
      </c>
      <c r="C68" s="46">
        <v>13</v>
      </c>
      <c r="D68" s="32" t="s">
        <v>49</v>
      </c>
      <c r="E68" s="32" t="s">
        <v>376</v>
      </c>
      <c r="F68" s="32" t="s">
        <v>54</v>
      </c>
      <c r="G68" s="32" t="s">
        <v>55</v>
      </c>
      <c r="H68" s="32" t="s">
        <v>377</v>
      </c>
      <c r="I68" s="87">
        <v>24.62</v>
      </c>
      <c r="J68" s="87">
        <v>0</v>
      </c>
      <c r="K68" s="87">
        <v>0</v>
      </c>
      <c r="L68" s="79"/>
    </row>
    <row r="69" spans="1:18" ht="37.5">
      <c r="A69" s="187" t="s">
        <v>231</v>
      </c>
      <c r="B69" s="11" t="s">
        <v>123</v>
      </c>
      <c r="C69" s="11" t="s">
        <v>63</v>
      </c>
      <c r="D69" s="32" t="s">
        <v>84</v>
      </c>
      <c r="E69" s="32" t="s">
        <v>83</v>
      </c>
      <c r="F69" s="32" t="s">
        <v>84</v>
      </c>
      <c r="G69" s="32" t="s">
        <v>55</v>
      </c>
      <c r="H69" s="32" t="s">
        <v>83</v>
      </c>
      <c r="I69" s="87">
        <f>I70</f>
        <v>360000</v>
      </c>
      <c r="J69" s="87">
        <f>J70</f>
        <v>110000</v>
      </c>
      <c r="K69" s="87">
        <f>K70</f>
        <v>110000</v>
      </c>
      <c r="L69" s="79"/>
    </row>
    <row r="70" spans="1:18" ht="54.75" customHeight="1">
      <c r="A70" s="53" t="s">
        <v>244</v>
      </c>
      <c r="B70" s="11" t="s">
        <v>123</v>
      </c>
      <c r="C70" s="11" t="s">
        <v>63</v>
      </c>
      <c r="D70" s="32" t="s">
        <v>64</v>
      </c>
      <c r="E70" s="32" t="s">
        <v>83</v>
      </c>
      <c r="F70" s="32" t="s">
        <v>84</v>
      </c>
      <c r="G70" s="32" t="s">
        <v>55</v>
      </c>
      <c r="H70" s="32" t="s">
        <v>271</v>
      </c>
      <c r="I70" s="87">
        <f>I71+I73</f>
        <v>360000</v>
      </c>
      <c r="J70" s="87">
        <f>J71+J73</f>
        <v>110000</v>
      </c>
      <c r="K70" s="87">
        <f>K71+K73</f>
        <v>110000</v>
      </c>
      <c r="L70" s="79"/>
    </row>
    <row r="71" spans="1:18" ht="56.25">
      <c r="A71" s="59" t="s">
        <v>173</v>
      </c>
      <c r="B71" s="11" t="s">
        <v>123</v>
      </c>
      <c r="C71" s="46">
        <v>14</v>
      </c>
      <c r="D71" s="32" t="s">
        <v>64</v>
      </c>
      <c r="E71" s="32" t="s">
        <v>65</v>
      </c>
      <c r="F71" s="32" t="s">
        <v>84</v>
      </c>
      <c r="G71" s="32" t="s">
        <v>55</v>
      </c>
      <c r="H71" s="32" t="s">
        <v>271</v>
      </c>
      <c r="I71" s="87">
        <f>I72</f>
        <v>10000</v>
      </c>
      <c r="J71" s="87">
        <f>J72</f>
        <v>10000</v>
      </c>
      <c r="K71" s="87">
        <f>K72</f>
        <v>10000</v>
      </c>
      <c r="L71" s="79"/>
    </row>
    <row r="72" spans="1:18" ht="75">
      <c r="A72" s="59" t="s">
        <v>258</v>
      </c>
      <c r="B72" s="11" t="s">
        <v>123</v>
      </c>
      <c r="C72" s="46">
        <v>14</v>
      </c>
      <c r="D72" s="32" t="s">
        <v>64</v>
      </c>
      <c r="E72" s="32" t="s">
        <v>58</v>
      </c>
      <c r="F72" s="32" t="s">
        <v>54</v>
      </c>
      <c r="G72" s="32" t="s">
        <v>55</v>
      </c>
      <c r="H72" s="32" t="s">
        <v>271</v>
      </c>
      <c r="I72" s="87">
        <v>10000</v>
      </c>
      <c r="J72" s="87">
        <v>10000</v>
      </c>
      <c r="K72" s="87">
        <v>10000</v>
      </c>
      <c r="L72" s="79"/>
    </row>
    <row r="73" spans="1:18" ht="76.5" customHeight="1">
      <c r="A73" s="225" t="s">
        <v>350</v>
      </c>
      <c r="B73" s="226" t="s">
        <v>123</v>
      </c>
      <c r="C73" s="227">
        <v>14</v>
      </c>
      <c r="D73" s="228" t="s">
        <v>64</v>
      </c>
      <c r="E73" s="228" t="s">
        <v>210</v>
      </c>
      <c r="F73" s="228" t="s">
        <v>84</v>
      </c>
      <c r="G73" s="228" t="s">
        <v>55</v>
      </c>
      <c r="H73" s="228" t="s">
        <v>271</v>
      </c>
      <c r="I73" s="229">
        <f>I74</f>
        <v>350000</v>
      </c>
      <c r="J73" s="229">
        <f>J74</f>
        <v>100000</v>
      </c>
      <c r="K73" s="229">
        <f>K74</f>
        <v>100000</v>
      </c>
      <c r="L73" s="79"/>
    </row>
    <row r="74" spans="1:18" ht="93.75">
      <c r="A74" s="225" t="s">
        <v>351</v>
      </c>
      <c r="B74" s="226" t="s">
        <v>123</v>
      </c>
      <c r="C74" s="227">
        <v>14</v>
      </c>
      <c r="D74" s="228" t="s">
        <v>64</v>
      </c>
      <c r="E74" s="228" t="s">
        <v>349</v>
      </c>
      <c r="F74" s="228" t="s">
        <v>54</v>
      </c>
      <c r="G74" s="228" t="s">
        <v>55</v>
      </c>
      <c r="H74" s="228" t="s">
        <v>271</v>
      </c>
      <c r="I74" s="229">
        <v>350000</v>
      </c>
      <c r="J74" s="229">
        <v>100000</v>
      </c>
      <c r="K74" s="229">
        <v>100000</v>
      </c>
      <c r="L74" s="79"/>
    </row>
    <row r="75" spans="1:18">
      <c r="A75" s="53" t="s">
        <v>557</v>
      </c>
      <c r="B75" s="11" t="s">
        <v>123</v>
      </c>
      <c r="C75" s="11" t="s">
        <v>558</v>
      </c>
      <c r="D75" s="11" t="s">
        <v>84</v>
      </c>
      <c r="E75" s="11" t="s">
        <v>83</v>
      </c>
      <c r="F75" s="11" t="s">
        <v>84</v>
      </c>
      <c r="G75" s="11" t="s">
        <v>55</v>
      </c>
      <c r="H75" s="11" t="s">
        <v>83</v>
      </c>
      <c r="I75" s="188">
        <f>I76+I78</f>
        <v>229500</v>
      </c>
      <c r="J75" s="188">
        <f t="shared" ref="I75:K78" si="8">J76</f>
        <v>0</v>
      </c>
      <c r="K75" s="188">
        <f t="shared" si="8"/>
        <v>0</v>
      </c>
      <c r="L75" s="232"/>
      <c r="M75" s="233"/>
      <c r="N75" s="233"/>
      <c r="O75" s="233"/>
      <c r="P75" s="233"/>
      <c r="Q75" s="233"/>
      <c r="R75" s="233"/>
    </row>
    <row r="76" spans="1:18" ht="24" customHeight="1">
      <c r="A76" s="53" t="s">
        <v>557</v>
      </c>
      <c r="B76" s="11" t="s">
        <v>123</v>
      </c>
      <c r="C76" s="11" t="s">
        <v>558</v>
      </c>
      <c r="D76" s="11" t="s">
        <v>56</v>
      </c>
      <c r="E76" s="11" t="s">
        <v>83</v>
      </c>
      <c r="F76" s="11" t="s">
        <v>84</v>
      </c>
      <c r="G76" s="11" t="s">
        <v>55</v>
      </c>
      <c r="H76" s="11" t="s">
        <v>559</v>
      </c>
      <c r="I76" s="188">
        <f t="shared" si="8"/>
        <v>2500</v>
      </c>
      <c r="J76" s="188">
        <f t="shared" si="8"/>
        <v>0</v>
      </c>
      <c r="K76" s="188">
        <f t="shared" si="8"/>
        <v>0</v>
      </c>
      <c r="L76" s="234"/>
      <c r="M76" s="235"/>
      <c r="N76" s="236"/>
      <c r="O76" s="237"/>
      <c r="P76" s="233"/>
      <c r="Q76" s="233"/>
      <c r="R76" s="233"/>
    </row>
    <row r="77" spans="1:18" ht="40.5" customHeight="1">
      <c r="A77" s="238" t="s">
        <v>560</v>
      </c>
      <c r="B77" s="11" t="s">
        <v>123</v>
      </c>
      <c r="C77" s="11" t="s">
        <v>558</v>
      </c>
      <c r="D77" s="11" t="s">
        <v>56</v>
      </c>
      <c r="E77" s="11" t="s">
        <v>561</v>
      </c>
      <c r="F77" s="11" t="s">
        <v>54</v>
      </c>
      <c r="G77" s="11" t="s">
        <v>55</v>
      </c>
      <c r="H77" s="11" t="s">
        <v>559</v>
      </c>
      <c r="I77" s="188">
        <v>2500</v>
      </c>
      <c r="J77" s="188">
        <v>0</v>
      </c>
      <c r="K77" s="188">
        <v>0</v>
      </c>
      <c r="L77" s="234"/>
      <c r="M77" s="235"/>
      <c r="N77" s="239"/>
      <c r="O77" s="239"/>
      <c r="P77" s="233"/>
      <c r="Q77" s="233"/>
      <c r="R77" s="233"/>
    </row>
    <row r="78" spans="1:18" ht="24" customHeight="1">
      <c r="A78" s="53" t="s">
        <v>595</v>
      </c>
      <c r="B78" s="11" t="s">
        <v>123</v>
      </c>
      <c r="C78" s="11" t="s">
        <v>558</v>
      </c>
      <c r="D78" s="11" t="s">
        <v>330</v>
      </c>
      <c r="E78" s="11" t="s">
        <v>83</v>
      </c>
      <c r="F78" s="11" t="s">
        <v>84</v>
      </c>
      <c r="G78" s="11" t="s">
        <v>55</v>
      </c>
      <c r="H78" s="11" t="s">
        <v>397</v>
      </c>
      <c r="I78" s="188">
        <f t="shared" si="8"/>
        <v>227000</v>
      </c>
      <c r="J78" s="188">
        <f t="shared" si="8"/>
        <v>0</v>
      </c>
      <c r="K78" s="188">
        <f t="shared" si="8"/>
        <v>0</v>
      </c>
      <c r="L78" s="234"/>
      <c r="M78" s="235"/>
      <c r="N78" s="236"/>
      <c r="O78" s="237"/>
      <c r="P78" s="233"/>
      <c r="Q78" s="233"/>
      <c r="R78" s="233"/>
    </row>
    <row r="79" spans="1:18" ht="40.5" customHeight="1">
      <c r="A79" s="238" t="s">
        <v>596</v>
      </c>
      <c r="B79" s="11" t="s">
        <v>123</v>
      </c>
      <c r="C79" s="11" t="s">
        <v>558</v>
      </c>
      <c r="D79" s="11" t="s">
        <v>330</v>
      </c>
      <c r="E79" s="11" t="s">
        <v>121</v>
      </c>
      <c r="F79" s="11" t="s">
        <v>54</v>
      </c>
      <c r="G79" s="11" t="s">
        <v>55</v>
      </c>
      <c r="H79" s="11" t="s">
        <v>397</v>
      </c>
      <c r="I79" s="188">
        <v>227000</v>
      </c>
      <c r="J79" s="188">
        <v>0</v>
      </c>
      <c r="K79" s="188">
        <v>0</v>
      </c>
      <c r="L79" s="234"/>
      <c r="M79" s="235"/>
      <c r="N79" s="239"/>
      <c r="O79" s="239"/>
      <c r="P79" s="233"/>
      <c r="Q79" s="233"/>
      <c r="R79" s="233"/>
    </row>
    <row r="80" spans="1:18">
      <c r="K80" s="245"/>
    </row>
  </sheetData>
  <protectedRanges>
    <protectedRange sqref="I21:K24" name="krista_tr_97_0_1_2_2"/>
    <protectedRange sqref="I34:K37" name="krista_tr_97_0_1_4_2_1"/>
    <protectedRange sqref="I39:K41" name="krista_tr_97_0_1_5_2_1"/>
    <protectedRange sqref="I42:K43" name="krista_tr_97_0_1_6_2_1"/>
    <protectedRange sqref="I53:K56 I47:K47 I49:K51 I59:K59 I61:K61" name="krista_tr_97_0_1_7_2_1"/>
    <protectedRange sqref="I25:K32" name="krista_tr_97_0_1_2_1_1"/>
  </protectedRanges>
  <mergeCells count="12">
    <mergeCell ref="I2:K3"/>
    <mergeCell ref="F5:K7"/>
    <mergeCell ref="A9:K9"/>
    <mergeCell ref="A10:K10"/>
    <mergeCell ref="A12:A14"/>
    <mergeCell ref="B13:F13"/>
    <mergeCell ref="B12:H12"/>
    <mergeCell ref="G13:H13"/>
    <mergeCell ref="I12:K12"/>
    <mergeCell ref="I13:I14"/>
    <mergeCell ref="J13:J14"/>
    <mergeCell ref="K13:K14"/>
  </mergeCells>
  <phoneticPr fontId="2" type="noConversion"/>
  <pageMargins left="0.31496062992125984" right="0.19685039370078741" top="0.55118110236220474" bottom="0.15748031496062992" header="0.19685039370078741" footer="0.39370078740157483"/>
  <pageSetup paperSize="9" scale="85" orientation="landscape" r:id="rId1"/>
  <headerFooter alignWithMargins="0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1"/>
  </sheetPr>
  <dimension ref="A1:Q37"/>
  <sheetViews>
    <sheetView view="pageBreakPreview" topLeftCell="A4" zoomScale="75" zoomScaleNormal="75" zoomScaleSheetLayoutView="75" workbookViewId="0">
      <selection activeCell="I30" sqref="I30"/>
    </sheetView>
  </sheetViews>
  <sheetFormatPr defaultRowHeight="18.75"/>
  <cols>
    <col min="1" max="1" width="61.42578125" style="1" customWidth="1"/>
    <col min="2" max="2" width="6.42578125" style="23" customWidth="1"/>
    <col min="3" max="3" width="6.85546875" style="1" customWidth="1"/>
    <col min="4" max="4" width="7.28515625" style="1" customWidth="1"/>
    <col min="5" max="5" width="8" style="1" customWidth="1"/>
    <col min="6" max="6" width="7.42578125" style="1" customWidth="1"/>
    <col min="7" max="7" width="9.42578125" style="1" customWidth="1"/>
    <col min="8" max="8" width="11.7109375" style="1" customWidth="1"/>
    <col min="9" max="9" width="16.85546875" style="1" customWidth="1"/>
    <col min="10" max="10" width="16.7109375" style="1" customWidth="1"/>
    <col min="11" max="11" width="16.28515625" style="1" customWidth="1"/>
    <col min="12" max="16" width="9.140625" style="1"/>
    <col min="17" max="17" width="97.28515625" style="1" customWidth="1"/>
    <col min="18" max="16384" width="9.140625" style="1"/>
  </cols>
  <sheetData>
    <row r="1" spans="1:15" hidden="1">
      <c r="K1" s="243" t="s">
        <v>580</v>
      </c>
    </row>
    <row r="2" spans="1:15" hidden="1">
      <c r="I2" s="252" t="s">
        <v>601</v>
      </c>
      <c r="J2" s="253"/>
      <c r="K2" s="253"/>
    </row>
    <row r="3" spans="1:15" ht="39.75" hidden="1" customHeight="1">
      <c r="I3" s="253"/>
      <c r="J3" s="253"/>
      <c r="K3" s="253"/>
    </row>
    <row r="4" spans="1:15" ht="20.25" customHeight="1">
      <c r="C4" s="83"/>
      <c r="D4" s="83"/>
      <c r="E4" s="83"/>
      <c r="F4" s="83"/>
      <c r="G4" s="83"/>
      <c r="H4" s="83"/>
      <c r="I4" s="83"/>
      <c r="J4" s="83"/>
      <c r="K4" s="247" t="s">
        <v>580</v>
      </c>
    </row>
    <row r="5" spans="1:15" ht="12" customHeight="1">
      <c r="C5" s="84"/>
      <c r="D5" s="84"/>
      <c r="E5" s="84"/>
      <c r="F5" s="252" t="s">
        <v>578</v>
      </c>
      <c r="G5" s="252"/>
      <c r="H5" s="252"/>
      <c r="I5" s="252"/>
      <c r="J5" s="252"/>
      <c r="K5" s="252"/>
    </row>
    <row r="6" spans="1:15" ht="54" customHeight="1">
      <c r="C6" s="84"/>
      <c r="D6" s="84"/>
      <c r="E6" s="84"/>
      <c r="F6" s="252"/>
      <c r="G6" s="252"/>
      <c r="H6" s="252"/>
      <c r="I6" s="252"/>
      <c r="J6" s="252"/>
      <c r="K6" s="252"/>
    </row>
    <row r="7" spans="1:15" ht="12.75" customHeight="1">
      <c r="F7" s="252"/>
      <c r="G7" s="252"/>
      <c r="H7" s="252"/>
      <c r="I7" s="252"/>
      <c r="J7" s="252"/>
      <c r="K7" s="252"/>
    </row>
    <row r="8" spans="1:15">
      <c r="A8" s="254" t="s">
        <v>353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</row>
    <row r="9" spans="1:15">
      <c r="A9" s="254" t="s">
        <v>562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O9"/>
    </row>
    <row r="10" spans="1:15" ht="12" customHeight="1">
      <c r="F10" s="16"/>
    </row>
    <row r="11" spans="1:15" ht="36.6" customHeight="1">
      <c r="A11" s="255" t="s">
        <v>143</v>
      </c>
      <c r="B11" s="262" t="s">
        <v>144</v>
      </c>
      <c r="C11" s="263"/>
      <c r="D11" s="263"/>
      <c r="E11" s="263"/>
      <c r="F11" s="263"/>
      <c r="G11" s="263"/>
      <c r="H11" s="264"/>
      <c r="I11" s="259" t="s">
        <v>218</v>
      </c>
      <c r="J11" s="259"/>
      <c r="K11" s="259"/>
    </row>
    <row r="12" spans="1:15" ht="18.75" customHeight="1">
      <c r="A12" s="255"/>
      <c r="B12" s="255" t="s">
        <v>117</v>
      </c>
      <c r="C12" s="255"/>
      <c r="D12" s="255"/>
      <c r="E12" s="255"/>
      <c r="F12" s="255"/>
      <c r="G12" s="255" t="s">
        <v>118</v>
      </c>
      <c r="H12" s="255"/>
      <c r="I12" s="260" t="s">
        <v>546</v>
      </c>
      <c r="J12" s="259" t="s">
        <v>550</v>
      </c>
      <c r="K12" s="259" t="s">
        <v>555</v>
      </c>
    </row>
    <row r="13" spans="1:15" ht="105.75" customHeight="1">
      <c r="A13" s="255"/>
      <c r="B13" s="27" t="s">
        <v>95</v>
      </c>
      <c r="C13" s="28" t="s">
        <v>96</v>
      </c>
      <c r="D13" s="28" t="s">
        <v>119</v>
      </c>
      <c r="E13" s="28" t="s">
        <v>97</v>
      </c>
      <c r="F13" s="28" t="s">
        <v>98</v>
      </c>
      <c r="G13" s="148" t="s">
        <v>266</v>
      </c>
      <c r="H13" s="146" t="s">
        <v>267</v>
      </c>
      <c r="I13" s="261"/>
      <c r="J13" s="259"/>
      <c r="K13" s="259"/>
    </row>
    <row r="14" spans="1:15">
      <c r="A14" s="24">
        <v>1</v>
      </c>
      <c r="B14" s="25">
        <v>2</v>
      </c>
      <c r="C14" s="24">
        <v>3</v>
      </c>
      <c r="D14" s="24">
        <v>4</v>
      </c>
      <c r="E14" s="24">
        <v>5</v>
      </c>
      <c r="F14" s="26">
        <v>6</v>
      </c>
      <c r="G14" s="26">
        <v>7</v>
      </c>
      <c r="H14" s="24">
        <v>8</v>
      </c>
      <c r="I14" s="24">
        <v>9</v>
      </c>
      <c r="J14" s="24">
        <v>10</v>
      </c>
      <c r="K14" s="24">
        <v>11</v>
      </c>
    </row>
    <row r="15" spans="1:15" ht="19.5" customHeight="1">
      <c r="A15" s="190" t="s">
        <v>232</v>
      </c>
      <c r="B15" s="11" t="s">
        <v>124</v>
      </c>
      <c r="C15" s="32" t="s">
        <v>84</v>
      </c>
      <c r="D15" s="32" t="s">
        <v>84</v>
      </c>
      <c r="E15" s="32" t="s">
        <v>83</v>
      </c>
      <c r="F15" s="32" t="s">
        <v>84</v>
      </c>
      <c r="G15" s="32" t="s">
        <v>55</v>
      </c>
      <c r="H15" s="11" t="s">
        <v>83</v>
      </c>
      <c r="I15" s="87">
        <f>I16</f>
        <v>19278724.41</v>
      </c>
      <c r="J15" s="87">
        <f>J16</f>
        <v>4943208.46</v>
      </c>
      <c r="K15" s="87">
        <f>K16</f>
        <v>5039878.46</v>
      </c>
      <c r="L15" s="79"/>
    </row>
    <row r="16" spans="1:15" ht="39" customHeight="1">
      <c r="A16" s="190" t="s">
        <v>233</v>
      </c>
      <c r="B16" s="11" t="s">
        <v>124</v>
      </c>
      <c r="C16" s="32" t="s">
        <v>49</v>
      </c>
      <c r="D16" s="32" t="s">
        <v>84</v>
      </c>
      <c r="E16" s="32" t="s">
        <v>83</v>
      </c>
      <c r="F16" s="32" t="s">
        <v>84</v>
      </c>
      <c r="G16" s="32" t="s">
        <v>55</v>
      </c>
      <c r="H16" s="11" t="s">
        <v>83</v>
      </c>
      <c r="I16" s="87">
        <f>I17+I22+I29+I32</f>
        <v>19278724.41</v>
      </c>
      <c r="J16" s="87">
        <f>J17+J22+J29+J32</f>
        <v>4943208.46</v>
      </c>
      <c r="K16" s="87">
        <f>K17+K22+K29+K32</f>
        <v>5039878.46</v>
      </c>
      <c r="L16" s="79"/>
    </row>
    <row r="17" spans="1:12" ht="37.5">
      <c r="A17" s="14" t="s">
        <v>329</v>
      </c>
      <c r="B17" s="11" t="s">
        <v>124</v>
      </c>
      <c r="C17" s="32" t="s">
        <v>49</v>
      </c>
      <c r="D17" s="32" t="s">
        <v>53</v>
      </c>
      <c r="E17" s="32" t="s">
        <v>83</v>
      </c>
      <c r="F17" s="32" t="s">
        <v>84</v>
      </c>
      <c r="G17" s="32" t="s">
        <v>55</v>
      </c>
      <c r="H17" s="11" t="s">
        <v>397</v>
      </c>
      <c r="I17" s="87">
        <f>I18+I20</f>
        <v>4907306.93</v>
      </c>
      <c r="J17" s="87">
        <f>J18+J20</f>
        <v>3925845.46</v>
      </c>
      <c r="K17" s="87">
        <f>K18+K20</f>
        <v>3925845.46</v>
      </c>
      <c r="L17" s="79"/>
    </row>
    <row r="18" spans="1:12" ht="37.9" customHeight="1">
      <c r="A18" s="47" t="s">
        <v>125</v>
      </c>
      <c r="B18" s="11" t="s">
        <v>124</v>
      </c>
      <c r="C18" s="32" t="s">
        <v>49</v>
      </c>
      <c r="D18" s="32" t="s">
        <v>330</v>
      </c>
      <c r="E18" s="32" t="s">
        <v>62</v>
      </c>
      <c r="F18" s="32" t="s">
        <v>84</v>
      </c>
      <c r="G18" s="32" t="s">
        <v>55</v>
      </c>
      <c r="H18" s="11" t="s">
        <v>397</v>
      </c>
      <c r="I18" s="87">
        <f>I19</f>
        <v>4907306.93</v>
      </c>
      <c r="J18" s="87">
        <f>J19</f>
        <v>3925845.46</v>
      </c>
      <c r="K18" s="87">
        <f>K19</f>
        <v>3925845.46</v>
      </c>
      <c r="L18" s="79"/>
    </row>
    <row r="19" spans="1:12" ht="56.25">
      <c r="A19" s="48" t="s">
        <v>496</v>
      </c>
      <c r="B19" s="11" t="s">
        <v>124</v>
      </c>
      <c r="C19" s="32" t="s">
        <v>49</v>
      </c>
      <c r="D19" s="32" t="s">
        <v>330</v>
      </c>
      <c r="E19" s="32" t="s">
        <v>62</v>
      </c>
      <c r="F19" s="32" t="s">
        <v>54</v>
      </c>
      <c r="G19" s="32" t="s">
        <v>55</v>
      </c>
      <c r="H19" s="149" t="s">
        <v>397</v>
      </c>
      <c r="I19" s="89">
        <v>4907306.93</v>
      </c>
      <c r="J19" s="89">
        <v>3925845.46</v>
      </c>
      <c r="K19" s="89">
        <v>3925845.46</v>
      </c>
      <c r="L19" s="79"/>
    </row>
    <row r="20" spans="1:12" ht="37.5" hidden="1" customHeight="1">
      <c r="A20" s="48" t="s">
        <v>81</v>
      </c>
      <c r="B20" s="11" t="s">
        <v>124</v>
      </c>
      <c r="C20" s="32" t="s">
        <v>49</v>
      </c>
      <c r="D20" s="32" t="s">
        <v>330</v>
      </c>
      <c r="E20" s="32" t="s">
        <v>272</v>
      </c>
      <c r="F20" s="32" t="s">
        <v>84</v>
      </c>
      <c r="G20" s="32" t="s">
        <v>55</v>
      </c>
      <c r="H20" s="11" t="s">
        <v>397</v>
      </c>
      <c r="I20" s="89">
        <f>I21</f>
        <v>0</v>
      </c>
      <c r="J20" s="89">
        <f>J21</f>
        <v>0</v>
      </c>
      <c r="K20" s="89">
        <f>K21</f>
        <v>0</v>
      </c>
      <c r="L20" s="79"/>
    </row>
    <row r="21" spans="1:12" ht="54.75" hidden="1" customHeight="1">
      <c r="A21" s="48" t="s">
        <v>259</v>
      </c>
      <c r="B21" s="11" t="s">
        <v>124</v>
      </c>
      <c r="C21" s="32" t="s">
        <v>49</v>
      </c>
      <c r="D21" s="32" t="s">
        <v>330</v>
      </c>
      <c r="E21" s="32" t="s">
        <v>272</v>
      </c>
      <c r="F21" s="32" t="s">
        <v>54</v>
      </c>
      <c r="G21" s="32" t="s">
        <v>55</v>
      </c>
      <c r="H21" s="11" t="s">
        <v>397</v>
      </c>
      <c r="I21" s="89">
        <v>0</v>
      </c>
      <c r="J21" s="89">
        <v>0</v>
      </c>
      <c r="K21" s="89">
        <v>0</v>
      </c>
      <c r="L21" s="79"/>
    </row>
    <row r="22" spans="1:12" ht="41.25" customHeight="1">
      <c r="A22" s="50" t="s">
        <v>260</v>
      </c>
      <c r="B22" s="11" t="s">
        <v>124</v>
      </c>
      <c r="C22" s="32" t="s">
        <v>49</v>
      </c>
      <c r="D22" s="32" t="s">
        <v>365</v>
      </c>
      <c r="E22" s="32" t="s">
        <v>83</v>
      </c>
      <c r="F22" s="32" t="s">
        <v>84</v>
      </c>
      <c r="G22" s="32" t="s">
        <v>55</v>
      </c>
      <c r="H22" s="11" t="s">
        <v>397</v>
      </c>
      <c r="I22" s="89">
        <f>I23+I25+I27</f>
        <v>7688168.6400000006</v>
      </c>
      <c r="J22" s="89">
        <f>J23+J27</f>
        <v>0</v>
      </c>
      <c r="K22" s="89">
        <f>K23+K27</f>
        <v>0</v>
      </c>
      <c r="L22" s="79"/>
    </row>
    <row r="23" spans="1:12" ht="41.25" customHeight="1">
      <c r="A23" s="199" t="s">
        <v>386</v>
      </c>
      <c r="B23" s="11" t="s">
        <v>124</v>
      </c>
      <c r="C23" s="32" t="s">
        <v>49</v>
      </c>
      <c r="D23" s="32" t="s">
        <v>372</v>
      </c>
      <c r="E23" s="32" t="s">
        <v>373</v>
      </c>
      <c r="F23" s="32" t="s">
        <v>84</v>
      </c>
      <c r="G23" s="32" t="s">
        <v>55</v>
      </c>
      <c r="H23" s="11" t="s">
        <v>397</v>
      </c>
      <c r="I23" s="89">
        <f t="shared" ref="I23:K27" si="0">I24</f>
        <v>252995.4</v>
      </c>
      <c r="J23" s="89">
        <f t="shared" si="0"/>
        <v>0</v>
      </c>
      <c r="K23" s="89">
        <f t="shared" si="0"/>
        <v>0</v>
      </c>
      <c r="L23" s="79"/>
    </row>
    <row r="24" spans="1:12" ht="60" customHeight="1">
      <c r="A24" s="198" t="s">
        <v>374</v>
      </c>
      <c r="B24" s="11" t="s">
        <v>124</v>
      </c>
      <c r="C24" s="32" t="s">
        <v>49</v>
      </c>
      <c r="D24" s="32" t="s">
        <v>372</v>
      </c>
      <c r="E24" s="32" t="s">
        <v>373</v>
      </c>
      <c r="F24" s="32" t="s">
        <v>54</v>
      </c>
      <c r="G24" s="32" t="s">
        <v>55</v>
      </c>
      <c r="H24" s="11" t="s">
        <v>397</v>
      </c>
      <c r="I24" s="89">
        <v>252995.4</v>
      </c>
      <c r="J24" s="89">
        <v>0</v>
      </c>
      <c r="K24" s="89">
        <v>0</v>
      </c>
      <c r="L24" s="79"/>
    </row>
    <row r="25" spans="1:12" ht="78.75" customHeight="1">
      <c r="A25" s="199" t="s">
        <v>381</v>
      </c>
      <c r="B25" s="11" t="s">
        <v>124</v>
      </c>
      <c r="C25" s="32" t="s">
        <v>49</v>
      </c>
      <c r="D25" s="32" t="s">
        <v>372</v>
      </c>
      <c r="E25" s="32" t="s">
        <v>339</v>
      </c>
      <c r="F25" s="32" t="s">
        <v>84</v>
      </c>
      <c r="G25" s="32" t="s">
        <v>55</v>
      </c>
      <c r="H25" s="11" t="s">
        <v>397</v>
      </c>
      <c r="I25" s="89">
        <f t="shared" si="0"/>
        <v>7000000</v>
      </c>
      <c r="J25" s="89">
        <f t="shared" si="0"/>
        <v>0</v>
      </c>
      <c r="K25" s="89">
        <f t="shared" si="0"/>
        <v>0</v>
      </c>
      <c r="L25" s="79"/>
    </row>
    <row r="26" spans="1:12" ht="59.25" customHeight="1">
      <c r="A26" s="198" t="s">
        <v>472</v>
      </c>
      <c r="B26" s="11" t="s">
        <v>124</v>
      </c>
      <c r="C26" s="32" t="s">
        <v>49</v>
      </c>
      <c r="D26" s="32" t="s">
        <v>372</v>
      </c>
      <c r="E26" s="32" t="s">
        <v>339</v>
      </c>
      <c r="F26" s="32" t="s">
        <v>54</v>
      </c>
      <c r="G26" s="32" t="s">
        <v>55</v>
      </c>
      <c r="H26" s="11" t="s">
        <v>397</v>
      </c>
      <c r="I26" s="89">
        <v>7000000</v>
      </c>
      <c r="J26" s="89">
        <v>0</v>
      </c>
      <c r="K26" s="89">
        <v>0</v>
      </c>
      <c r="L26" s="79"/>
    </row>
    <row r="27" spans="1:12" ht="21" customHeight="1">
      <c r="A27" s="48" t="s">
        <v>172</v>
      </c>
      <c r="B27" s="11" t="s">
        <v>124</v>
      </c>
      <c r="C27" s="32" t="s">
        <v>49</v>
      </c>
      <c r="D27" s="32" t="s">
        <v>356</v>
      </c>
      <c r="E27" s="32" t="s">
        <v>126</v>
      </c>
      <c r="F27" s="32" t="s">
        <v>84</v>
      </c>
      <c r="G27" s="32" t="s">
        <v>55</v>
      </c>
      <c r="H27" s="149" t="s">
        <v>397</v>
      </c>
      <c r="I27" s="89">
        <f t="shared" si="0"/>
        <v>435173.24</v>
      </c>
      <c r="J27" s="89">
        <f t="shared" si="0"/>
        <v>0</v>
      </c>
      <c r="K27" s="89">
        <f t="shared" si="0"/>
        <v>0</v>
      </c>
      <c r="L27" s="79"/>
    </row>
    <row r="28" spans="1:12" ht="23.25" customHeight="1">
      <c r="A28" s="48" t="s">
        <v>261</v>
      </c>
      <c r="B28" s="11" t="s">
        <v>124</v>
      </c>
      <c r="C28" s="32" t="s">
        <v>49</v>
      </c>
      <c r="D28" s="32" t="s">
        <v>356</v>
      </c>
      <c r="E28" s="32" t="s">
        <v>126</v>
      </c>
      <c r="F28" s="32" t="s">
        <v>54</v>
      </c>
      <c r="G28" s="32" t="s">
        <v>55</v>
      </c>
      <c r="H28" s="149" t="s">
        <v>397</v>
      </c>
      <c r="I28" s="89">
        <v>435173.24</v>
      </c>
      <c r="J28" s="89">
        <v>0</v>
      </c>
      <c r="K28" s="89">
        <v>0</v>
      </c>
      <c r="L28" s="79"/>
    </row>
    <row r="29" spans="1:12" ht="39.75" customHeight="1">
      <c r="A29" s="50" t="s">
        <v>334</v>
      </c>
      <c r="B29" s="11" t="s">
        <v>124</v>
      </c>
      <c r="C29" s="32" t="s">
        <v>49</v>
      </c>
      <c r="D29" s="32" t="s">
        <v>331</v>
      </c>
      <c r="E29" s="32" t="s">
        <v>83</v>
      </c>
      <c r="F29" s="32" t="s">
        <v>84</v>
      </c>
      <c r="G29" s="32" t="s">
        <v>55</v>
      </c>
      <c r="H29" s="11" t="s">
        <v>397</v>
      </c>
      <c r="I29" s="87">
        <f t="shared" ref="I29:K30" si="1">I30</f>
        <v>922353</v>
      </c>
      <c r="J29" s="87">
        <f t="shared" si="1"/>
        <v>1017363</v>
      </c>
      <c r="K29" s="87">
        <f t="shared" si="1"/>
        <v>1114033</v>
      </c>
      <c r="L29" s="79"/>
    </row>
    <row r="30" spans="1:12" ht="55.5" customHeight="1">
      <c r="A30" s="59" t="s">
        <v>128</v>
      </c>
      <c r="B30" s="11" t="s">
        <v>124</v>
      </c>
      <c r="C30" s="32" t="s">
        <v>49</v>
      </c>
      <c r="D30" s="32" t="s">
        <v>333</v>
      </c>
      <c r="E30" s="32" t="s">
        <v>273</v>
      </c>
      <c r="F30" s="32" t="s">
        <v>84</v>
      </c>
      <c r="G30" s="32" t="s">
        <v>55</v>
      </c>
      <c r="H30" s="11" t="s">
        <v>397</v>
      </c>
      <c r="I30" s="87">
        <f t="shared" si="1"/>
        <v>922353</v>
      </c>
      <c r="J30" s="87">
        <f t="shared" si="1"/>
        <v>1017363</v>
      </c>
      <c r="K30" s="87">
        <f t="shared" si="1"/>
        <v>1114033</v>
      </c>
      <c r="L30" s="79"/>
    </row>
    <row r="31" spans="1:12" ht="60" customHeight="1">
      <c r="A31" s="59" t="s">
        <v>262</v>
      </c>
      <c r="B31" s="11" t="s">
        <v>124</v>
      </c>
      <c r="C31" s="32" t="s">
        <v>49</v>
      </c>
      <c r="D31" s="32" t="s">
        <v>333</v>
      </c>
      <c r="E31" s="32" t="s">
        <v>273</v>
      </c>
      <c r="F31" s="32" t="s">
        <v>54</v>
      </c>
      <c r="G31" s="32" t="s">
        <v>55</v>
      </c>
      <c r="H31" s="11" t="s">
        <v>397</v>
      </c>
      <c r="I31" s="87">
        <v>922353</v>
      </c>
      <c r="J31" s="87">
        <v>1017363</v>
      </c>
      <c r="K31" s="87">
        <v>1114033</v>
      </c>
      <c r="L31" s="79"/>
    </row>
    <row r="32" spans="1:12" ht="22.5" customHeight="1">
      <c r="A32" s="29" t="s">
        <v>82</v>
      </c>
      <c r="B32" s="11" t="s">
        <v>124</v>
      </c>
      <c r="C32" s="32" t="s">
        <v>49</v>
      </c>
      <c r="D32" s="32" t="s">
        <v>352</v>
      </c>
      <c r="E32" s="32" t="s">
        <v>83</v>
      </c>
      <c r="F32" s="32" t="s">
        <v>84</v>
      </c>
      <c r="G32" s="32" t="s">
        <v>55</v>
      </c>
      <c r="H32" s="11" t="s">
        <v>397</v>
      </c>
      <c r="I32" s="87">
        <f>I35+I33</f>
        <v>5760895.8399999999</v>
      </c>
      <c r="J32" s="87">
        <f>J35+J33</f>
        <v>0</v>
      </c>
      <c r="K32" s="87">
        <f>K35+K33</f>
        <v>0</v>
      </c>
      <c r="L32" s="79"/>
    </row>
    <row r="33" spans="1:17" ht="96" hidden="1" customHeight="1">
      <c r="A33" s="127" t="s">
        <v>221</v>
      </c>
      <c r="B33" s="11" t="s">
        <v>124</v>
      </c>
      <c r="C33" s="32" t="s">
        <v>49</v>
      </c>
      <c r="D33" s="32" t="s">
        <v>352</v>
      </c>
      <c r="E33" s="32" t="s">
        <v>220</v>
      </c>
      <c r="F33" s="32" t="s">
        <v>84</v>
      </c>
      <c r="G33" s="32" t="s">
        <v>55</v>
      </c>
      <c r="H33" s="11" t="s">
        <v>397</v>
      </c>
      <c r="I33" s="87">
        <f>I34</f>
        <v>0</v>
      </c>
      <c r="J33" s="87">
        <f>J34</f>
        <v>0</v>
      </c>
      <c r="K33" s="87">
        <f>K34</f>
        <v>0</v>
      </c>
      <c r="L33" s="79"/>
    </row>
    <row r="34" spans="1:17" ht="112.5" hidden="1">
      <c r="A34" s="141" t="s">
        <v>263</v>
      </c>
      <c r="B34" s="11" t="s">
        <v>124</v>
      </c>
      <c r="C34" s="32" t="s">
        <v>49</v>
      </c>
      <c r="D34" s="32" t="s">
        <v>352</v>
      </c>
      <c r="E34" s="32" t="s">
        <v>220</v>
      </c>
      <c r="F34" s="32" t="s">
        <v>54</v>
      </c>
      <c r="G34" s="32" t="s">
        <v>55</v>
      </c>
      <c r="H34" s="149" t="s">
        <v>397</v>
      </c>
      <c r="I34" s="200">
        <v>0</v>
      </c>
      <c r="J34" s="200">
        <v>0</v>
      </c>
      <c r="K34" s="200">
        <v>0</v>
      </c>
      <c r="L34" s="79"/>
    </row>
    <row r="35" spans="1:17" ht="37.5">
      <c r="A35" s="59" t="s">
        <v>127</v>
      </c>
      <c r="B35" s="11" t="s">
        <v>124</v>
      </c>
      <c r="C35" s="32" t="s">
        <v>49</v>
      </c>
      <c r="D35" s="32" t="s">
        <v>332</v>
      </c>
      <c r="E35" s="32" t="s">
        <v>126</v>
      </c>
      <c r="F35" s="32" t="s">
        <v>84</v>
      </c>
      <c r="G35" s="32" t="s">
        <v>55</v>
      </c>
      <c r="H35" s="11" t="s">
        <v>397</v>
      </c>
      <c r="I35" s="87">
        <f>I36</f>
        <v>5760895.8399999999</v>
      </c>
      <c r="J35" s="87">
        <f>J36</f>
        <v>0</v>
      </c>
      <c r="K35" s="87">
        <f>K36</f>
        <v>0</v>
      </c>
      <c r="L35" s="79"/>
      <c r="Q35" s="186"/>
    </row>
    <row r="36" spans="1:17" ht="42" customHeight="1">
      <c r="A36" s="59" t="s">
        <v>264</v>
      </c>
      <c r="B36" s="11" t="s">
        <v>124</v>
      </c>
      <c r="C36" s="32" t="s">
        <v>49</v>
      </c>
      <c r="D36" s="32" t="s">
        <v>332</v>
      </c>
      <c r="E36" s="32" t="s">
        <v>126</v>
      </c>
      <c r="F36" s="32" t="s">
        <v>54</v>
      </c>
      <c r="G36" s="32" t="s">
        <v>55</v>
      </c>
      <c r="H36" s="149" t="s">
        <v>397</v>
      </c>
      <c r="I36" s="89">
        <v>5760895.8399999999</v>
      </c>
      <c r="J36" s="89">
        <v>0</v>
      </c>
      <c r="K36" s="89">
        <v>0</v>
      </c>
      <c r="L36" s="79"/>
      <c r="Q36" s="186"/>
    </row>
    <row r="37" spans="1:17">
      <c r="K37" s="245"/>
    </row>
  </sheetData>
  <mergeCells count="12">
    <mergeCell ref="I2:K3"/>
    <mergeCell ref="F5:K7"/>
    <mergeCell ref="A8:K8"/>
    <mergeCell ref="A9:K9"/>
    <mergeCell ref="A11:A13"/>
    <mergeCell ref="B12:F12"/>
    <mergeCell ref="B11:H11"/>
    <mergeCell ref="G12:H12"/>
    <mergeCell ref="I11:K11"/>
    <mergeCell ref="I12:I13"/>
    <mergeCell ref="J12:J13"/>
    <mergeCell ref="K12:K13"/>
  </mergeCells>
  <phoneticPr fontId="2" type="noConversion"/>
  <pageMargins left="0.39370078740157483" right="0.19685039370078741" top="0.55118110236220474" bottom="0.15748031496062992" header="0.19685039370078741" footer="0.39370078740157483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</sheetPr>
  <dimension ref="A1:P66"/>
  <sheetViews>
    <sheetView view="pageBreakPreview" topLeftCell="A8" zoomScale="75" zoomScaleNormal="75" zoomScaleSheetLayoutView="75" workbookViewId="0">
      <selection activeCell="H47" sqref="H47"/>
    </sheetView>
  </sheetViews>
  <sheetFormatPr defaultRowHeight="18.75"/>
  <cols>
    <col min="1" max="1" width="55.42578125" style="1" customWidth="1"/>
    <col min="2" max="2" width="9.140625" style="1"/>
    <col min="3" max="3" width="13" style="1" customWidth="1"/>
    <col min="4" max="4" width="17.85546875" style="1" customWidth="1"/>
    <col min="5" max="5" width="16.7109375" style="1" customWidth="1"/>
    <col min="6" max="6" width="19" style="1" customWidth="1"/>
    <col min="7" max="7" width="15.42578125" style="1" customWidth="1"/>
    <col min="8" max="8" width="18" style="1" customWidth="1"/>
    <col min="9" max="9" width="15.140625" style="1" customWidth="1"/>
    <col min="10" max="15" width="9.140625" style="1"/>
    <col min="16" max="16" width="90.85546875" style="1" customWidth="1"/>
    <col min="17" max="16384" width="9.140625" style="1"/>
  </cols>
  <sheetData>
    <row r="1" spans="1:13" ht="21" hidden="1" customHeight="1">
      <c r="D1" s="83"/>
      <c r="E1" s="83"/>
      <c r="F1" s="83"/>
      <c r="G1" s="83"/>
      <c r="H1" s="83"/>
      <c r="I1" s="204" t="s">
        <v>537</v>
      </c>
    </row>
    <row r="2" spans="1:13" ht="21" hidden="1" customHeight="1">
      <c r="D2" s="252" t="s">
        <v>540</v>
      </c>
      <c r="E2" s="252"/>
      <c r="F2" s="252"/>
      <c r="G2" s="252"/>
      <c r="H2" s="252"/>
      <c r="I2" s="252"/>
    </row>
    <row r="3" spans="1:13" ht="40.5" hidden="1" customHeight="1">
      <c r="D3" s="252"/>
      <c r="E3" s="252"/>
      <c r="F3" s="252"/>
      <c r="G3" s="252"/>
      <c r="H3" s="252"/>
      <c r="I3" s="252"/>
    </row>
    <row r="4" spans="1:13" ht="11.25" hidden="1" customHeight="1"/>
    <row r="5" spans="1:13" ht="21" hidden="1" customHeight="1">
      <c r="I5" s="246" t="s">
        <v>580</v>
      </c>
    </row>
    <row r="6" spans="1:13" ht="24" hidden="1" customHeight="1">
      <c r="G6" s="252" t="s">
        <v>605</v>
      </c>
      <c r="H6" s="253"/>
      <c r="I6" s="253"/>
    </row>
    <row r="7" spans="1:13" ht="36" hidden="1" customHeight="1">
      <c r="G7" s="253"/>
      <c r="H7" s="253"/>
      <c r="I7" s="253"/>
    </row>
    <row r="8" spans="1:13" ht="23.25" customHeight="1">
      <c r="I8" s="247" t="s">
        <v>577</v>
      </c>
    </row>
    <row r="9" spans="1:13" ht="62.25" customHeight="1">
      <c r="D9" s="268" t="s">
        <v>594</v>
      </c>
      <c r="E9" s="268"/>
      <c r="F9" s="268"/>
      <c r="G9" s="268"/>
      <c r="H9" s="268"/>
      <c r="I9" s="268"/>
    </row>
    <row r="11" spans="1:13" ht="20.25" customHeight="1">
      <c r="A11" s="254" t="s">
        <v>90</v>
      </c>
      <c r="B11" s="254"/>
      <c r="C11" s="254"/>
      <c r="D11" s="254"/>
      <c r="E11" s="254"/>
      <c r="F11" s="254"/>
      <c r="G11" s="254"/>
      <c r="H11" s="254"/>
      <c r="I11" s="254"/>
      <c r="J11" s="85"/>
    </row>
    <row r="12" spans="1:13" ht="24.6" customHeight="1">
      <c r="A12" s="269" t="s">
        <v>219</v>
      </c>
      <c r="B12" s="269"/>
      <c r="C12" s="269"/>
      <c r="D12" s="269"/>
      <c r="E12" s="269"/>
      <c r="F12" s="269"/>
      <c r="G12" s="269"/>
      <c r="H12" s="269"/>
      <c r="I12" s="269"/>
      <c r="M12"/>
    </row>
    <row r="13" spans="1:13" ht="22.15" customHeight="1">
      <c r="A13" s="269" t="s">
        <v>563</v>
      </c>
      <c r="B13" s="269"/>
      <c r="C13" s="269"/>
      <c r="D13" s="269"/>
      <c r="E13" s="269"/>
      <c r="F13" s="269"/>
      <c r="G13" s="269"/>
      <c r="H13" s="269"/>
      <c r="I13" s="269"/>
    </row>
    <row r="15" spans="1:13" ht="18.75" customHeight="1">
      <c r="A15" s="260" t="s">
        <v>142</v>
      </c>
      <c r="B15" s="256" t="s">
        <v>139</v>
      </c>
      <c r="C15" s="258"/>
      <c r="D15" s="259" t="s">
        <v>218</v>
      </c>
      <c r="E15" s="259"/>
      <c r="F15" s="259"/>
      <c r="G15" s="259"/>
      <c r="H15" s="259"/>
      <c r="I15" s="259"/>
    </row>
    <row r="16" spans="1:13" ht="63" customHeight="1">
      <c r="A16" s="265"/>
      <c r="B16" s="266"/>
      <c r="C16" s="267"/>
      <c r="D16" s="262" t="s">
        <v>546</v>
      </c>
      <c r="E16" s="264"/>
      <c r="F16" s="262" t="s">
        <v>550</v>
      </c>
      <c r="G16" s="264"/>
      <c r="H16" s="262" t="s">
        <v>555</v>
      </c>
      <c r="I16" s="264"/>
    </row>
    <row r="17" spans="1:16" ht="100.5" customHeight="1">
      <c r="A17" s="261"/>
      <c r="B17" s="82" t="s">
        <v>86</v>
      </c>
      <c r="C17" s="82" t="s">
        <v>87</v>
      </c>
      <c r="D17" s="205" t="s">
        <v>285</v>
      </c>
      <c r="E17" s="205" t="s">
        <v>287</v>
      </c>
      <c r="F17" s="205" t="s">
        <v>285</v>
      </c>
      <c r="G17" s="205" t="s">
        <v>287</v>
      </c>
      <c r="H17" s="205" t="s">
        <v>285</v>
      </c>
      <c r="I17" s="205" t="s">
        <v>287</v>
      </c>
    </row>
    <row r="18" spans="1:16">
      <c r="A18" s="15">
        <v>1</v>
      </c>
      <c r="B18" s="15">
        <v>2</v>
      </c>
      <c r="C18" s="15">
        <v>3</v>
      </c>
      <c r="D18" s="15">
        <v>4</v>
      </c>
      <c r="E18" s="15">
        <v>5</v>
      </c>
      <c r="F18" s="15">
        <v>6</v>
      </c>
      <c r="G18" s="15">
        <v>7</v>
      </c>
      <c r="H18" s="15">
        <v>8</v>
      </c>
      <c r="I18" s="15">
        <v>7</v>
      </c>
    </row>
    <row r="19" spans="1:16">
      <c r="A19" s="29" t="s">
        <v>47</v>
      </c>
      <c r="B19" s="11" t="s">
        <v>48</v>
      </c>
      <c r="C19" s="11" t="s">
        <v>84</v>
      </c>
      <c r="D19" s="99">
        <f t="shared" ref="D19:I19" si="0">SUM(D20:D24)</f>
        <v>8853921.7200000007</v>
      </c>
      <c r="E19" s="99">
        <f t="shared" si="0"/>
        <v>0</v>
      </c>
      <c r="F19" s="99">
        <f t="shared" si="0"/>
        <v>8325079.6299999999</v>
      </c>
      <c r="G19" s="99">
        <f t="shared" si="0"/>
        <v>0</v>
      </c>
      <c r="H19" s="99">
        <f t="shared" si="0"/>
        <v>8399877.3399999999</v>
      </c>
      <c r="I19" s="99">
        <f t="shared" si="0"/>
        <v>0</v>
      </c>
    </row>
    <row r="20" spans="1:16" ht="55.5" customHeight="1">
      <c r="A20" s="12" t="s">
        <v>92</v>
      </c>
      <c r="B20" s="11" t="s">
        <v>48</v>
      </c>
      <c r="C20" s="11" t="s">
        <v>49</v>
      </c>
      <c r="D20" s="94">
        <f>Прил.4!O16</f>
        <v>1538776.5</v>
      </c>
      <c r="E20" s="94">
        <f>Прил.4!P16</f>
        <v>0</v>
      </c>
      <c r="F20" s="94">
        <f>Прил.4!Q16</f>
        <v>1538776.5</v>
      </c>
      <c r="G20" s="94">
        <f>Прил.4!R16</f>
        <v>0</v>
      </c>
      <c r="H20" s="94">
        <f>Прил.4!S16</f>
        <v>1538776.5</v>
      </c>
      <c r="I20" s="94">
        <f>Прил.4!T16</f>
        <v>0</v>
      </c>
    </row>
    <row r="21" spans="1:16" ht="78" customHeight="1">
      <c r="A21" s="12" t="s">
        <v>175</v>
      </c>
      <c r="B21" s="11" t="s">
        <v>48</v>
      </c>
      <c r="C21" s="11" t="s">
        <v>52</v>
      </c>
      <c r="D21" s="94">
        <f>Прил.4!O28</f>
        <v>5924323.5</v>
      </c>
      <c r="E21" s="94">
        <f>Прил.4!P28</f>
        <v>0</v>
      </c>
      <c r="F21" s="94">
        <f>Прил.4!Q28</f>
        <v>5924323.5</v>
      </c>
      <c r="G21" s="94">
        <f>Прил.4!R28</f>
        <v>0</v>
      </c>
      <c r="H21" s="94">
        <f>Прил.4!S28</f>
        <v>5924323.5</v>
      </c>
      <c r="I21" s="94">
        <f>Прил.4!T28</f>
        <v>0</v>
      </c>
      <c r="P21" s="150"/>
    </row>
    <row r="22" spans="1:16" ht="34.5" hidden="1" customHeight="1">
      <c r="A22" s="12" t="s">
        <v>209</v>
      </c>
      <c r="B22" s="11" t="s">
        <v>48</v>
      </c>
      <c r="C22" s="11" t="s">
        <v>207</v>
      </c>
      <c r="D22" s="99">
        <f>Прил.4!O82</f>
        <v>0</v>
      </c>
      <c r="E22" s="99">
        <f>Прил.4!P82</f>
        <v>0</v>
      </c>
      <c r="F22" s="99">
        <f>Прил.4!Q82</f>
        <v>0</v>
      </c>
      <c r="G22" s="99">
        <f>Прил.4!R82</f>
        <v>0</v>
      </c>
      <c r="H22" s="99">
        <f>Прил.4!S82</f>
        <v>0</v>
      </c>
      <c r="I22" s="99">
        <f>Прил.4!T82</f>
        <v>0</v>
      </c>
    </row>
    <row r="23" spans="1:16">
      <c r="A23" s="12" t="s">
        <v>67</v>
      </c>
      <c r="B23" s="11" t="s">
        <v>48</v>
      </c>
      <c r="C23" s="11" t="s">
        <v>66</v>
      </c>
      <c r="D23" s="99">
        <f>Прил.4!O90</f>
        <v>40000</v>
      </c>
      <c r="E23" s="99">
        <f>Прил.4!P90</f>
        <v>0</v>
      </c>
      <c r="F23" s="99">
        <f>Прил.4!Q90</f>
        <v>50000</v>
      </c>
      <c r="G23" s="99">
        <f>Прил.4!R90</f>
        <v>0</v>
      </c>
      <c r="H23" s="99">
        <f>Прил.4!S90</f>
        <v>50000</v>
      </c>
      <c r="I23" s="99">
        <f>Прил.4!T90</f>
        <v>0</v>
      </c>
    </row>
    <row r="24" spans="1:16">
      <c r="A24" s="12" t="s">
        <v>135</v>
      </c>
      <c r="B24" s="11" t="s">
        <v>48</v>
      </c>
      <c r="C24" s="11" t="s">
        <v>54</v>
      </c>
      <c r="D24" s="99">
        <f>Прил.4!O98</f>
        <v>1350821.72</v>
      </c>
      <c r="E24" s="99">
        <f>Прил.4!P98</f>
        <v>0</v>
      </c>
      <c r="F24" s="99">
        <f>Прил.4!Q98</f>
        <v>811979.63</v>
      </c>
      <c r="G24" s="99">
        <f>Прил.4!R98</f>
        <v>0</v>
      </c>
      <c r="H24" s="99">
        <f>Прил.4!S98</f>
        <v>886777.34000000008</v>
      </c>
      <c r="I24" s="99">
        <f>Прил.4!T98</f>
        <v>0</v>
      </c>
    </row>
    <row r="25" spans="1:16">
      <c r="A25" s="14" t="s">
        <v>146</v>
      </c>
      <c r="B25" s="11" t="s">
        <v>49</v>
      </c>
      <c r="C25" s="11" t="s">
        <v>84</v>
      </c>
      <c r="D25" s="99">
        <f t="shared" ref="D25:I25" si="1">D26</f>
        <v>922353</v>
      </c>
      <c r="E25" s="99">
        <f t="shared" si="1"/>
        <v>922353</v>
      </c>
      <c r="F25" s="99">
        <f t="shared" si="1"/>
        <v>1017363</v>
      </c>
      <c r="G25" s="99">
        <f t="shared" si="1"/>
        <v>1017363</v>
      </c>
      <c r="H25" s="99">
        <f t="shared" si="1"/>
        <v>1114033</v>
      </c>
      <c r="I25" s="99">
        <f t="shared" si="1"/>
        <v>1114033</v>
      </c>
    </row>
    <row r="26" spans="1:16" ht="27.75" customHeight="1">
      <c r="A26" s="12" t="s">
        <v>225</v>
      </c>
      <c r="B26" s="11" t="s">
        <v>49</v>
      </c>
      <c r="C26" s="11" t="s">
        <v>51</v>
      </c>
      <c r="D26" s="99">
        <f>Прил.4!O171</f>
        <v>922353</v>
      </c>
      <c r="E26" s="99">
        <f>Прил.4!P171</f>
        <v>922353</v>
      </c>
      <c r="F26" s="99">
        <f>Прил.4!Q171</f>
        <v>1017363</v>
      </c>
      <c r="G26" s="99">
        <f>Прил.4!R171</f>
        <v>1017363</v>
      </c>
      <c r="H26" s="99">
        <f>Прил.4!S171</f>
        <v>1114033</v>
      </c>
      <c r="I26" s="99">
        <f>Прил.4!T171</f>
        <v>1114033</v>
      </c>
    </row>
    <row r="27" spans="1:16" ht="37.5">
      <c r="A27" s="36" t="s">
        <v>147</v>
      </c>
      <c r="B27" s="13" t="s">
        <v>51</v>
      </c>
      <c r="C27" s="11" t="s">
        <v>84</v>
      </c>
      <c r="D27" s="100">
        <f t="shared" ref="D27:I27" si="2">SUM(D28:D29)</f>
        <v>50000</v>
      </c>
      <c r="E27" s="100">
        <f t="shared" si="2"/>
        <v>0</v>
      </c>
      <c r="F27" s="100">
        <f t="shared" si="2"/>
        <v>50000</v>
      </c>
      <c r="G27" s="100">
        <f t="shared" si="2"/>
        <v>0</v>
      </c>
      <c r="H27" s="100">
        <f t="shared" si="2"/>
        <v>50000</v>
      </c>
      <c r="I27" s="100">
        <f t="shared" si="2"/>
        <v>0</v>
      </c>
    </row>
    <row r="28" spans="1:16" ht="23.25" customHeight="1">
      <c r="A28" s="36" t="s">
        <v>502</v>
      </c>
      <c r="B28" s="13" t="s">
        <v>51</v>
      </c>
      <c r="C28" s="11" t="s">
        <v>188</v>
      </c>
      <c r="D28" s="100">
        <f>Прил.4!O195</f>
        <v>25000</v>
      </c>
      <c r="E28" s="100">
        <f>Прил.4!P195</f>
        <v>0</v>
      </c>
      <c r="F28" s="100">
        <f>Прил.4!Q195</f>
        <v>25000</v>
      </c>
      <c r="G28" s="100">
        <f>Прил.4!R195</f>
        <v>0</v>
      </c>
      <c r="H28" s="100">
        <f>Прил.4!S195</f>
        <v>25000</v>
      </c>
      <c r="I28" s="100">
        <f>Прил.4!T195</f>
        <v>0</v>
      </c>
    </row>
    <row r="29" spans="1:16" ht="56.25" customHeight="1">
      <c r="A29" s="56" t="s">
        <v>501</v>
      </c>
      <c r="B29" s="13" t="s">
        <v>51</v>
      </c>
      <c r="C29" s="11" t="s">
        <v>53</v>
      </c>
      <c r="D29" s="100">
        <f>Прил.4!O222</f>
        <v>25000</v>
      </c>
      <c r="E29" s="100">
        <f>Прил.4!P222</f>
        <v>0</v>
      </c>
      <c r="F29" s="100">
        <f>Прил.4!Q222</f>
        <v>25000</v>
      </c>
      <c r="G29" s="100">
        <f>Прил.4!R222</f>
        <v>0</v>
      </c>
      <c r="H29" s="100">
        <f>Прил.4!S222</f>
        <v>25000</v>
      </c>
      <c r="I29" s="100">
        <f>Прил.4!T222</f>
        <v>0</v>
      </c>
    </row>
    <row r="30" spans="1:16">
      <c r="A30" s="12" t="s">
        <v>148</v>
      </c>
      <c r="B30" s="11" t="s">
        <v>52</v>
      </c>
      <c r="C30" s="11" t="s">
        <v>84</v>
      </c>
      <c r="D30" s="99">
        <f t="shared" ref="D30:I30" si="3">D31+D32+D33+D34</f>
        <v>5562077.6899999995</v>
      </c>
      <c r="E30" s="99">
        <f t="shared" si="3"/>
        <v>0</v>
      </c>
      <c r="F30" s="99">
        <f t="shared" si="3"/>
        <v>4885799.93</v>
      </c>
      <c r="G30" s="99">
        <f t="shared" si="3"/>
        <v>0</v>
      </c>
      <c r="H30" s="99">
        <f t="shared" si="3"/>
        <v>4729029.0199999996</v>
      </c>
      <c r="I30" s="99">
        <f t="shared" si="3"/>
        <v>0</v>
      </c>
    </row>
    <row r="31" spans="1:16">
      <c r="A31" s="12" t="s">
        <v>44</v>
      </c>
      <c r="B31" s="11" t="s">
        <v>52</v>
      </c>
      <c r="C31" s="11" t="s">
        <v>48</v>
      </c>
      <c r="D31" s="99">
        <f>Прил.4!O241</f>
        <v>100000</v>
      </c>
      <c r="E31" s="99">
        <f>Прил.4!P241</f>
        <v>0</v>
      </c>
      <c r="F31" s="99">
        <f>Прил.4!Q241</f>
        <v>100000</v>
      </c>
      <c r="G31" s="99">
        <f>Прил.4!R241</f>
        <v>0</v>
      </c>
      <c r="H31" s="99">
        <f>Прил.4!S241</f>
        <v>100000</v>
      </c>
      <c r="I31" s="99">
        <f>Прил.4!T241</f>
        <v>0</v>
      </c>
    </row>
    <row r="32" spans="1:16">
      <c r="A32" s="12" t="s">
        <v>208</v>
      </c>
      <c r="B32" s="11" t="s">
        <v>52</v>
      </c>
      <c r="C32" s="11" t="s">
        <v>60</v>
      </c>
      <c r="D32" s="99">
        <f>Прил.4!O257</f>
        <v>1070077.0900000001</v>
      </c>
      <c r="E32" s="99">
        <f>Прил.4!P257</f>
        <v>0</v>
      </c>
      <c r="F32" s="99">
        <f>Прил.4!Q257</f>
        <v>550000</v>
      </c>
      <c r="G32" s="99">
        <f>Прил.4!R257</f>
        <v>0</v>
      </c>
      <c r="H32" s="99">
        <f>Прил.4!S257</f>
        <v>550000</v>
      </c>
      <c r="I32" s="99">
        <f>Прил.4!T257</f>
        <v>0</v>
      </c>
    </row>
    <row r="33" spans="1:9">
      <c r="A33" s="12" t="s">
        <v>189</v>
      </c>
      <c r="B33" s="11" t="s">
        <v>52</v>
      </c>
      <c r="C33" s="11" t="s">
        <v>188</v>
      </c>
      <c r="D33" s="99">
        <f>Прил.4!O277</f>
        <v>4134000.5999999996</v>
      </c>
      <c r="E33" s="99">
        <f>Прил.4!P277</f>
        <v>0</v>
      </c>
      <c r="F33" s="99">
        <f>Прил.4!Q277</f>
        <v>4185799.9299999997</v>
      </c>
      <c r="G33" s="99">
        <f>Прил.4!R277</f>
        <v>0</v>
      </c>
      <c r="H33" s="99">
        <f>Прил.4!S277</f>
        <v>4029029.02</v>
      </c>
      <c r="I33" s="99">
        <f>Прил.4!T277</f>
        <v>0</v>
      </c>
    </row>
    <row r="34" spans="1:9" ht="36.75" customHeight="1">
      <c r="A34" s="12" t="s">
        <v>171</v>
      </c>
      <c r="B34" s="11" t="s">
        <v>52</v>
      </c>
      <c r="C34" s="11" t="s">
        <v>145</v>
      </c>
      <c r="D34" s="100">
        <f>Прил.4!O419</f>
        <v>258000</v>
      </c>
      <c r="E34" s="100">
        <f>Прил.4!P419</f>
        <v>0</v>
      </c>
      <c r="F34" s="100">
        <f>Прил.4!Q419</f>
        <v>50000</v>
      </c>
      <c r="G34" s="100">
        <f>Прил.4!R419</f>
        <v>0</v>
      </c>
      <c r="H34" s="100">
        <f>Прил.4!S419</f>
        <v>50000</v>
      </c>
      <c r="I34" s="100">
        <f>Прил.4!T419</f>
        <v>0</v>
      </c>
    </row>
    <row r="35" spans="1:9">
      <c r="A35" s="14" t="s">
        <v>149</v>
      </c>
      <c r="B35" s="11" t="s">
        <v>56</v>
      </c>
      <c r="C35" s="11" t="s">
        <v>84</v>
      </c>
      <c r="D35" s="99">
        <f>SUM(D36:D37:D38)</f>
        <v>24732033.630000003</v>
      </c>
      <c r="E35" s="99">
        <f t="shared" ref="E35:I35" si="4">SUM(E37:E38)</f>
        <v>0</v>
      </c>
      <c r="F35" s="99">
        <f>SUM(F37:F38)</f>
        <v>1616519.8199999998</v>
      </c>
      <c r="G35" s="99">
        <f t="shared" si="4"/>
        <v>0</v>
      </c>
      <c r="H35" s="99">
        <f t="shared" si="4"/>
        <v>1596404.65</v>
      </c>
      <c r="I35" s="99">
        <f t="shared" si="4"/>
        <v>0</v>
      </c>
    </row>
    <row r="36" spans="1:9">
      <c r="A36" s="14" t="s">
        <v>592</v>
      </c>
      <c r="B36" s="11" t="s">
        <v>56</v>
      </c>
      <c r="C36" s="11" t="s">
        <v>48</v>
      </c>
      <c r="D36" s="99">
        <f>Прил.4!O453</f>
        <v>1700000</v>
      </c>
      <c r="E36" s="99">
        <f>Прил.4!P453</f>
        <v>0</v>
      </c>
      <c r="F36" s="99">
        <f>Прил.4!Q453</f>
        <v>0</v>
      </c>
      <c r="G36" s="99">
        <f>Прил.4!R453</f>
        <v>0</v>
      </c>
      <c r="H36" s="99">
        <f>Прил.4!S453</f>
        <v>0</v>
      </c>
      <c r="I36" s="99">
        <f>Прил.4!T453</f>
        <v>0</v>
      </c>
    </row>
    <row r="37" spans="1:9">
      <c r="A37" s="14" t="s">
        <v>136</v>
      </c>
      <c r="B37" s="11" t="s">
        <v>56</v>
      </c>
      <c r="C37" s="11" t="s">
        <v>49</v>
      </c>
      <c r="D37" s="99">
        <f>Прил.4!O454</f>
        <v>763131.74</v>
      </c>
      <c r="E37" s="99">
        <f>Прил.4!P454</f>
        <v>0</v>
      </c>
      <c r="F37" s="99">
        <f>Прил.4!Q454</f>
        <v>602020.37</v>
      </c>
      <c r="G37" s="99">
        <f>Прил.4!R454</f>
        <v>0</v>
      </c>
      <c r="H37" s="99">
        <f>Прил.4!S454</f>
        <v>612608.62</v>
      </c>
      <c r="I37" s="99">
        <f>Прил.4!T454</f>
        <v>0</v>
      </c>
    </row>
    <row r="38" spans="1:9">
      <c r="A38" s="14" t="s">
        <v>93</v>
      </c>
      <c r="B38" s="11" t="s">
        <v>56</v>
      </c>
      <c r="C38" s="11" t="s">
        <v>51</v>
      </c>
      <c r="D38" s="99">
        <f>Прил.4!O489</f>
        <v>22268901.890000001</v>
      </c>
      <c r="E38" s="99">
        <f>Прил.4!P489</f>
        <v>0</v>
      </c>
      <c r="F38" s="99">
        <f>Прил.4!Q489</f>
        <v>1014499.45</v>
      </c>
      <c r="G38" s="99">
        <f>Прил.4!R489</f>
        <v>0</v>
      </c>
      <c r="H38" s="99">
        <f>Прил.4!S489</f>
        <v>983796.03</v>
      </c>
      <c r="I38" s="99">
        <f>Прил.4!T489</f>
        <v>0</v>
      </c>
    </row>
    <row r="39" spans="1:9">
      <c r="A39" s="14" t="s">
        <v>314</v>
      </c>
      <c r="B39" s="11" t="s">
        <v>207</v>
      </c>
      <c r="C39" s="11" t="s">
        <v>84</v>
      </c>
      <c r="D39" s="99">
        <f t="shared" ref="D39:I39" si="5">D40+D41</f>
        <v>14500</v>
      </c>
      <c r="E39" s="99">
        <f t="shared" si="5"/>
        <v>0</v>
      </c>
      <c r="F39" s="99">
        <f t="shared" si="5"/>
        <v>14500</v>
      </c>
      <c r="G39" s="99">
        <f t="shared" si="5"/>
        <v>0</v>
      </c>
      <c r="H39" s="99">
        <f t="shared" si="5"/>
        <v>14500</v>
      </c>
      <c r="I39" s="99">
        <f t="shared" si="5"/>
        <v>0</v>
      </c>
    </row>
    <row r="40" spans="1:9" ht="37.5">
      <c r="A40" s="14" t="s">
        <v>387</v>
      </c>
      <c r="B40" s="11" t="s">
        <v>207</v>
      </c>
      <c r="C40" s="11" t="s">
        <v>56</v>
      </c>
      <c r="D40" s="99">
        <f>Прил.4!O582</f>
        <v>10000</v>
      </c>
      <c r="E40" s="99">
        <f>Прил.4!P582</f>
        <v>0</v>
      </c>
      <c r="F40" s="99">
        <f>Прил.4!Q582</f>
        <v>10000</v>
      </c>
      <c r="G40" s="99">
        <f>Прил.4!R582</f>
        <v>0</v>
      </c>
      <c r="H40" s="99">
        <f>Прил.4!S582</f>
        <v>10000</v>
      </c>
      <c r="I40" s="99">
        <f>Прил.4!T582</f>
        <v>0</v>
      </c>
    </row>
    <row r="41" spans="1:9">
      <c r="A41" s="14" t="s">
        <v>450</v>
      </c>
      <c r="B41" s="11" t="s">
        <v>207</v>
      </c>
      <c r="C41" s="11" t="s">
        <v>207</v>
      </c>
      <c r="D41" s="94">
        <f>Прил.4!O589</f>
        <v>4500</v>
      </c>
      <c r="E41" s="94">
        <f>Прил.4!P589</f>
        <v>0</v>
      </c>
      <c r="F41" s="94">
        <f>Прил.4!Q589</f>
        <v>4500</v>
      </c>
      <c r="G41" s="94">
        <f>Прил.4!R589</f>
        <v>0</v>
      </c>
      <c r="H41" s="94">
        <f>Прил.4!S589</f>
        <v>4500</v>
      </c>
      <c r="I41" s="94">
        <f>Прил.4!T589</f>
        <v>0</v>
      </c>
    </row>
    <row r="42" spans="1:9">
      <c r="A42" s="14" t="s">
        <v>150</v>
      </c>
      <c r="B42" s="11" t="s">
        <v>60</v>
      </c>
      <c r="C42" s="11" t="s">
        <v>84</v>
      </c>
      <c r="D42" s="99">
        <f t="shared" ref="D42:I42" si="6">SUM(D43:D44)</f>
        <v>185000</v>
      </c>
      <c r="E42" s="99">
        <f t="shared" si="6"/>
        <v>0</v>
      </c>
      <c r="F42" s="99">
        <f t="shared" si="6"/>
        <v>155000</v>
      </c>
      <c r="G42" s="99">
        <f t="shared" si="6"/>
        <v>0</v>
      </c>
      <c r="H42" s="99">
        <f t="shared" si="6"/>
        <v>155000</v>
      </c>
      <c r="I42" s="99">
        <f t="shared" si="6"/>
        <v>0</v>
      </c>
    </row>
    <row r="43" spans="1:9" hidden="1">
      <c r="A43" s="14" t="s">
        <v>213</v>
      </c>
      <c r="B43" s="11" t="s">
        <v>60</v>
      </c>
      <c r="C43" s="11" t="s">
        <v>48</v>
      </c>
      <c r="D43" s="94">
        <f>Прил.4!O609</f>
        <v>0</v>
      </c>
      <c r="E43" s="94">
        <f>Прил.4!P609</f>
        <v>0</v>
      </c>
      <c r="F43" s="94">
        <f>Прил.4!Q609</f>
        <v>0</v>
      </c>
      <c r="G43" s="94">
        <f>Прил.4!R609</f>
        <v>0</v>
      </c>
      <c r="H43" s="94">
        <f>Прил.4!S609</f>
        <v>0</v>
      </c>
      <c r="I43" s="94">
        <f>Прил.4!T609</f>
        <v>0</v>
      </c>
    </row>
    <row r="44" spans="1:9" ht="39" customHeight="1">
      <c r="A44" s="14" t="s">
        <v>89</v>
      </c>
      <c r="B44" s="11" t="s">
        <v>60</v>
      </c>
      <c r="C44" s="11" t="s">
        <v>52</v>
      </c>
      <c r="D44" s="94">
        <f>Прил.4!O615</f>
        <v>185000</v>
      </c>
      <c r="E44" s="94">
        <f>Прил.4!P615</f>
        <v>0</v>
      </c>
      <c r="F44" s="94">
        <f>Прил.4!Q615</f>
        <v>155000</v>
      </c>
      <c r="G44" s="94">
        <f>Прил.4!R615</f>
        <v>0</v>
      </c>
      <c r="H44" s="94">
        <f>Прил.4!S615</f>
        <v>155000</v>
      </c>
      <c r="I44" s="94">
        <f>Прил.4!T615</f>
        <v>0</v>
      </c>
    </row>
    <row r="45" spans="1:9">
      <c r="A45" s="14" t="s">
        <v>151</v>
      </c>
      <c r="B45" s="11" t="s">
        <v>53</v>
      </c>
      <c r="C45" s="11" t="s">
        <v>84</v>
      </c>
      <c r="D45" s="99">
        <f t="shared" ref="D45:I45" si="7">SUM(D46:D48)</f>
        <v>428820</v>
      </c>
      <c r="E45" s="99">
        <f t="shared" si="7"/>
        <v>0</v>
      </c>
      <c r="F45" s="99">
        <f t="shared" si="7"/>
        <v>196000</v>
      </c>
      <c r="G45" s="99">
        <f t="shared" si="7"/>
        <v>0</v>
      </c>
      <c r="H45" s="99">
        <f t="shared" si="7"/>
        <v>196000</v>
      </c>
      <c r="I45" s="99">
        <f t="shared" si="7"/>
        <v>0</v>
      </c>
    </row>
    <row r="46" spans="1:9">
      <c r="A46" s="14" t="s">
        <v>180</v>
      </c>
      <c r="B46" s="11" t="s">
        <v>53</v>
      </c>
      <c r="C46" s="11" t="s">
        <v>48</v>
      </c>
      <c r="D46" s="99">
        <f>Прил.4!O630</f>
        <v>108000</v>
      </c>
      <c r="E46" s="99">
        <f>Прил.4!P630</f>
        <v>0</v>
      </c>
      <c r="F46" s="99">
        <f>Прил.4!Q630</f>
        <v>96000</v>
      </c>
      <c r="G46" s="99">
        <f>Прил.4!R630</f>
        <v>0</v>
      </c>
      <c r="H46" s="99">
        <f>Прил.4!S630</f>
        <v>96000</v>
      </c>
      <c r="I46" s="99">
        <f>Прил.4!T630</f>
        <v>0</v>
      </c>
    </row>
    <row r="47" spans="1:9">
      <c r="A47" s="14" t="s">
        <v>61</v>
      </c>
      <c r="B47" s="11" t="s">
        <v>53</v>
      </c>
      <c r="C47" s="11" t="s">
        <v>51</v>
      </c>
      <c r="D47" s="99">
        <f>Прил.4!O638</f>
        <v>60000</v>
      </c>
      <c r="E47" s="99">
        <f>Прил.4!P638</f>
        <v>0</v>
      </c>
      <c r="F47" s="99">
        <f>Прил.4!Q638</f>
        <v>50000</v>
      </c>
      <c r="G47" s="99">
        <f>Прил.4!R638</f>
        <v>0</v>
      </c>
      <c r="H47" s="99">
        <f>Прил.4!S638</f>
        <v>50000</v>
      </c>
      <c r="I47" s="99">
        <f>Прил.4!T638</f>
        <v>0</v>
      </c>
    </row>
    <row r="48" spans="1:9">
      <c r="A48" s="14" t="s">
        <v>470</v>
      </c>
      <c r="B48" s="11" t="s">
        <v>53</v>
      </c>
      <c r="C48" s="11" t="s">
        <v>52</v>
      </c>
      <c r="D48" s="99">
        <f>Прил.4!O650</f>
        <v>260820.00000000003</v>
      </c>
      <c r="E48" s="99">
        <f>Прил.4!P651</f>
        <v>0</v>
      </c>
      <c r="F48" s="99">
        <f>Прил.4!Q639</f>
        <v>50000</v>
      </c>
      <c r="G48" s="99">
        <f>Прил.4!R639</f>
        <v>0</v>
      </c>
      <c r="H48" s="99">
        <f>Прил.4!S639</f>
        <v>50000</v>
      </c>
      <c r="I48" s="99">
        <f>Прил.4!T639</f>
        <v>0</v>
      </c>
    </row>
    <row r="49" spans="1:9">
      <c r="A49" s="12" t="s">
        <v>152</v>
      </c>
      <c r="B49" s="11" t="s">
        <v>66</v>
      </c>
      <c r="C49" s="11" t="s">
        <v>84</v>
      </c>
      <c r="D49" s="99">
        <f t="shared" ref="D49:I49" si="8">SUM(D50)</f>
        <v>58000</v>
      </c>
      <c r="E49" s="99">
        <f t="shared" si="8"/>
        <v>0</v>
      </c>
      <c r="F49" s="99">
        <f t="shared" si="8"/>
        <v>74000</v>
      </c>
      <c r="G49" s="99">
        <f t="shared" si="8"/>
        <v>0</v>
      </c>
      <c r="H49" s="99">
        <f t="shared" si="8"/>
        <v>74000</v>
      </c>
      <c r="I49" s="99">
        <f t="shared" si="8"/>
        <v>0</v>
      </c>
    </row>
    <row r="50" spans="1:9">
      <c r="A50" s="33" t="s">
        <v>91</v>
      </c>
      <c r="B50" s="11" t="s">
        <v>66</v>
      </c>
      <c r="C50" s="11" t="s">
        <v>48</v>
      </c>
      <c r="D50" s="99">
        <f>Прил.4!O666</f>
        <v>58000</v>
      </c>
      <c r="E50" s="99">
        <f>Прил.4!P666</f>
        <v>0</v>
      </c>
      <c r="F50" s="99">
        <f>Прил.4!Q666</f>
        <v>74000</v>
      </c>
      <c r="G50" s="99">
        <f>Прил.4!R666</f>
        <v>0</v>
      </c>
      <c r="H50" s="99">
        <f>Прил.4!S666</f>
        <v>74000</v>
      </c>
      <c r="I50" s="99">
        <f>Прил.4!T666</f>
        <v>0</v>
      </c>
    </row>
    <row r="51" spans="1:9" ht="37.5">
      <c r="A51" s="201" t="s">
        <v>461</v>
      </c>
      <c r="B51" s="11" t="s">
        <v>48</v>
      </c>
      <c r="C51" s="11" t="s">
        <v>54</v>
      </c>
      <c r="D51" s="99">
        <f>Прил.4!O692</f>
        <v>10938829.289999999</v>
      </c>
      <c r="E51" s="99">
        <f>Прил.4!P692</f>
        <v>0</v>
      </c>
      <c r="F51" s="99">
        <f>Прил.4!Q692</f>
        <v>9252348.8499999996</v>
      </c>
      <c r="G51" s="99">
        <f>Прил.4!R692</f>
        <v>0</v>
      </c>
      <c r="H51" s="99">
        <f>Прил.4!S692</f>
        <v>9252348.8499999996</v>
      </c>
      <c r="I51" s="99">
        <f>Прил.4!T692</f>
        <v>0</v>
      </c>
    </row>
    <row r="52" spans="1:9">
      <c r="A52" s="44" t="s">
        <v>94</v>
      </c>
      <c r="B52" s="43"/>
      <c r="C52" s="43"/>
      <c r="D52" s="101">
        <f>SUM(D19,D25,D27,D30,D35,D39,D42,D45,D49,D51)</f>
        <v>51745535.330000006</v>
      </c>
      <c r="E52" s="101">
        <f t="shared" ref="E52:I52" si="9">SUM(E19,E25,E27,E30,E35,E39,E42,E45,E49,E51)</f>
        <v>922353</v>
      </c>
      <c r="F52" s="101">
        <f t="shared" si="9"/>
        <v>25586611.229999997</v>
      </c>
      <c r="G52" s="101">
        <f t="shared" si="9"/>
        <v>1017363</v>
      </c>
      <c r="H52" s="101">
        <f>SUM(H19,H25,H27,H30,H35,H39,H42,H45,H49,H51)</f>
        <v>25581192.859999999</v>
      </c>
      <c r="I52" s="101">
        <f t="shared" si="9"/>
        <v>1114033</v>
      </c>
    </row>
    <row r="53" spans="1:9" ht="20.25" customHeight="1">
      <c r="I53" s="245"/>
    </row>
    <row r="66" ht="58.5" customHeight="1"/>
  </sheetData>
  <mergeCells count="12">
    <mergeCell ref="D2:I3"/>
    <mergeCell ref="D9:I9"/>
    <mergeCell ref="A11:I11"/>
    <mergeCell ref="A12:I12"/>
    <mergeCell ref="A13:I13"/>
    <mergeCell ref="G6:I7"/>
    <mergeCell ref="A15:A17"/>
    <mergeCell ref="B15:C16"/>
    <mergeCell ref="D15:I15"/>
    <mergeCell ref="D16:E16"/>
    <mergeCell ref="F16:G16"/>
    <mergeCell ref="H16:I16"/>
  </mergeCells>
  <phoneticPr fontId="2" type="noConversion"/>
  <pageMargins left="0.23622047244094491" right="0.11811023622047245" top="0.6692913385826772" bottom="0.39370078740157483" header="0.23622047244094491" footer="0.39370078740157483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B1:U744"/>
  <sheetViews>
    <sheetView view="pageBreakPreview" topLeftCell="A4" zoomScale="75" zoomScaleSheetLayoutView="75" workbookViewId="0">
      <selection activeCell="L759" sqref="L759"/>
    </sheetView>
  </sheetViews>
  <sheetFormatPr defaultRowHeight="18"/>
  <cols>
    <col min="1" max="1" width="2.5703125" style="5" customWidth="1"/>
    <col min="2" max="2" width="4.5703125" style="5" customWidth="1"/>
    <col min="3" max="3" width="69.85546875" style="5" customWidth="1"/>
    <col min="4" max="4" width="11" style="5" customWidth="1"/>
    <col min="5" max="5" width="4.28515625" style="5" customWidth="1"/>
    <col min="6" max="6" width="4.42578125" style="5" customWidth="1"/>
    <col min="7" max="9" width="4.85546875" style="5" customWidth="1"/>
    <col min="10" max="10" width="6" style="5" customWidth="1"/>
    <col min="11" max="11" width="7" style="5" customWidth="1"/>
    <col min="12" max="12" width="5.7109375" style="5" customWidth="1"/>
    <col min="13" max="13" width="5" style="5" customWidth="1"/>
    <col min="14" max="14" width="7.85546875" customWidth="1"/>
    <col min="15" max="15" width="18.5703125" style="9" customWidth="1"/>
    <col min="16" max="16" width="17.85546875" style="9" customWidth="1"/>
    <col min="17" max="17" width="19.7109375" style="9" customWidth="1"/>
    <col min="18" max="18" width="16.5703125" style="9" customWidth="1"/>
    <col min="19" max="19" width="21.7109375" style="9" customWidth="1"/>
    <col min="20" max="20" width="16.42578125" style="9" customWidth="1"/>
    <col min="21" max="21" width="10.85546875" style="5" bestFit="1" customWidth="1"/>
    <col min="22" max="16384" width="9.140625" style="5"/>
  </cols>
  <sheetData>
    <row r="1" spans="2:20" ht="18.75" hidden="1">
      <c r="T1" s="246" t="s">
        <v>577</v>
      </c>
    </row>
    <row r="2" spans="2:20" ht="29.25" hidden="1" customHeight="1">
      <c r="R2" s="252" t="s">
        <v>605</v>
      </c>
      <c r="S2" s="253"/>
      <c r="T2" s="253"/>
    </row>
    <row r="3" spans="2:20" ht="30.75" hidden="1" customHeight="1">
      <c r="R3" s="253"/>
      <c r="S3" s="253"/>
      <c r="T3" s="253"/>
    </row>
    <row r="4" spans="2:20" ht="21.75" customHeight="1">
      <c r="C4" s="8"/>
      <c r="D4" s="8"/>
      <c r="F4" s="8"/>
      <c r="G4" s="8"/>
      <c r="H4" s="4"/>
      <c r="I4" s="4"/>
      <c r="J4" s="4"/>
      <c r="K4" s="4"/>
      <c r="L4" s="4"/>
      <c r="M4" s="4"/>
      <c r="N4" s="2"/>
      <c r="O4" s="8"/>
      <c r="P4" s="286" t="s">
        <v>576</v>
      </c>
      <c r="Q4" s="286"/>
      <c r="R4" s="286"/>
      <c r="S4" s="286"/>
      <c r="T4" s="286"/>
    </row>
    <row r="5" spans="2:20" ht="58.5" customHeight="1">
      <c r="C5" s="4"/>
      <c r="D5" s="4"/>
      <c r="E5" s="4"/>
      <c r="F5" s="4"/>
      <c r="G5" s="4"/>
      <c r="L5" s="195"/>
      <c r="M5" s="195"/>
      <c r="N5" s="4"/>
      <c r="O5" s="4"/>
      <c r="P5" s="268" t="s">
        <v>581</v>
      </c>
      <c r="Q5" s="268"/>
      <c r="R5" s="268"/>
      <c r="S5" s="268"/>
      <c r="T5" s="268"/>
    </row>
    <row r="7" spans="2:20" ht="18.75">
      <c r="C7" s="254" t="s">
        <v>354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</row>
    <row r="8" spans="2:20" ht="33.75" customHeight="1">
      <c r="C8" s="278" t="s">
        <v>604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</row>
    <row r="9" spans="2:20" ht="7.5" customHeight="1"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</row>
    <row r="10" spans="2:20" s="1" customFormat="1" ht="39" customHeight="1">
      <c r="B10" s="275" t="s">
        <v>154</v>
      </c>
      <c r="C10" s="259" t="s">
        <v>142</v>
      </c>
      <c r="D10" s="262" t="s">
        <v>139</v>
      </c>
      <c r="E10" s="263"/>
      <c r="F10" s="263"/>
      <c r="G10" s="263"/>
      <c r="H10" s="263"/>
      <c r="I10" s="263"/>
      <c r="J10" s="263"/>
      <c r="K10" s="263"/>
      <c r="L10" s="263"/>
      <c r="M10" s="264"/>
      <c r="N10" s="282" t="s">
        <v>68</v>
      </c>
      <c r="O10" s="285" t="s">
        <v>218</v>
      </c>
      <c r="P10" s="285"/>
      <c r="Q10" s="285"/>
      <c r="R10" s="285"/>
      <c r="S10" s="285"/>
      <c r="T10" s="285"/>
    </row>
    <row r="11" spans="2:20" s="1" customFormat="1" ht="36" customHeight="1">
      <c r="B11" s="276"/>
      <c r="C11" s="259"/>
      <c r="D11" s="283" t="s">
        <v>138</v>
      </c>
      <c r="E11" s="279" t="s">
        <v>86</v>
      </c>
      <c r="F11" s="279" t="s">
        <v>87</v>
      </c>
      <c r="G11" s="259" t="s">
        <v>88</v>
      </c>
      <c r="H11" s="259"/>
      <c r="I11" s="259"/>
      <c r="J11" s="259"/>
      <c r="K11" s="259"/>
      <c r="L11" s="259"/>
      <c r="M11" s="280" t="s">
        <v>242</v>
      </c>
      <c r="N11" s="282"/>
      <c r="O11" s="259" t="s">
        <v>546</v>
      </c>
      <c r="P11" s="259"/>
      <c r="Q11" s="259" t="s">
        <v>550</v>
      </c>
      <c r="R11" s="259"/>
      <c r="S11" s="259" t="s">
        <v>555</v>
      </c>
      <c r="T11" s="259"/>
    </row>
    <row r="12" spans="2:20" s="1" customFormat="1" ht="126.75" customHeight="1">
      <c r="B12" s="277"/>
      <c r="C12" s="259"/>
      <c r="D12" s="284"/>
      <c r="E12" s="279"/>
      <c r="F12" s="279"/>
      <c r="G12" s="259"/>
      <c r="H12" s="259"/>
      <c r="I12" s="260"/>
      <c r="J12" s="259"/>
      <c r="K12" s="259"/>
      <c r="L12" s="259"/>
      <c r="M12" s="281"/>
      <c r="N12" s="282"/>
      <c r="O12" s="162" t="s">
        <v>285</v>
      </c>
      <c r="P12" s="202" t="s">
        <v>286</v>
      </c>
      <c r="Q12" s="161" t="s">
        <v>285</v>
      </c>
      <c r="R12" s="163" t="s">
        <v>286</v>
      </c>
      <c r="S12" s="163" t="s">
        <v>285</v>
      </c>
      <c r="T12" s="163" t="s">
        <v>286</v>
      </c>
    </row>
    <row r="13" spans="2:20" s="1" customFormat="1" ht="18.75">
      <c r="B13" s="151">
        <v>1</v>
      </c>
      <c r="C13" s="60">
        <v>2</v>
      </c>
      <c r="D13" s="61">
        <v>3</v>
      </c>
      <c r="E13" s="60">
        <v>4</v>
      </c>
      <c r="F13" s="61">
        <v>5</v>
      </c>
      <c r="G13" s="157"/>
      <c r="H13" s="158"/>
      <c r="I13" s="158"/>
      <c r="J13" s="160">
        <v>6</v>
      </c>
      <c r="K13" s="160"/>
      <c r="L13" s="159"/>
      <c r="M13" s="60">
        <v>7</v>
      </c>
      <c r="N13" s="7">
        <v>7</v>
      </c>
      <c r="O13" s="62">
        <v>8</v>
      </c>
      <c r="P13" s="152">
        <v>9</v>
      </c>
      <c r="Q13" s="164">
        <v>10</v>
      </c>
      <c r="R13" s="164">
        <v>11</v>
      </c>
      <c r="S13" s="164">
        <v>12</v>
      </c>
      <c r="T13" s="152">
        <v>13</v>
      </c>
    </row>
    <row r="14" spans="2:20" s="10" customFormat="1" ht="35.25" customHeight="1">
      <c r="B14" s="175">
        <v>1</v>
      </c>
      <c r="C14" s="33" t="s">
        <v>140</v>
      </c>
      <c r="D14" s="32" t="s">
        <v>191</v>
      </c>
      <c r="E14" s="32"/>
      <c r="F14" s="65"/>
      <c r="G14" s="65"/>
      <c r="H14" s="31"/>
      <c r="I14" s="42"/>
      <c r="J14" s="31"/>
      <c r="K14" s="31"/>
      <c r="L14" s="66"/>
      <c r="M14" s="66"/>
      <c r="N14" s="34"/>
      <c r="O14" s="94">
        <f>O15+O170+O194+O240+O444+O581+O608+O629+O665+O692</f>
        <v>51745535.330000006</v>
      </c>
      <c r="P14" s="94">
        <f>P15+P170+P194+P240+P444+P581+P608+P629+P665+P692</f>
        <v>922353</v>
      </c>
      <c r="Q14" s="94">
        <f>Q15+Q170+Q194+Q240+Q444+Q581+Q608+Q629+Q665+Q692</f>
        <v>25586611.229999997</v>
      </c>
      <c r="R14" s="94">
        <f>R15+R170+R194+R240+R444+R581+R608+R629+R665+R692</f>
        <v>1017363</v>
      </c>
      <c r="S14" s="94">
        <f>S15+S170+S194+S240+S444+S581+S608+S629+S665+S692</f>
        <v>25581192.859999999</v>
      </c>
      <c r="T14" s="94">
        <f>T15+T170+T194+T240+T444+T581+T608+T629+T665+T692</f>
        <v>1114033</v>
      </c>
    </row>
    <row r="15" spans="2:20" s="10" customFormat="1" ht="21" customHeight="1">
      <c r="B15" s="177"/>
      <c r="C15" s="12" t="s">
        <v>47</v>
      </c>
      <c r="D15" s="32" t="s">
        <v>191</v>
      </c>
      <c r="E15" s="67" t="s">
        <v>48</v>
      </c>
      <c r="F15" s="65" t="s">
        <v>84</v>
      </c>
      <c r="G15" s="65"/>
      <c r="H15" s="31"/>
      <c r="I15" s="31"/>
      <c r="J15" s="31"/>
      <c r="K15" s="31"/>
      <c r="L15" s="66"/>
      <c r="M15" s="66"/>
      <c r="N15" s="31"/>
      <c r="O15" s="94">
        <f t="shared" ref="O15:T15" si="0">SUM(O16+O28+O82+O90+O98)</f>
        <v>8853921.7200000007</v>
      </c>
      <c r="P15" s="94">
        <f t="shared" si="0"/>
        <v>0</v>
      </c>
      <c r="Q15" s="94">
        <f t="shared" si="0"/>
        <v>8325079.6299999999</v>
      </c>
      <c r="R15" s="94">
        <f t="shared" si="0"/>
        <v>0</v>
      </c>
      <c r="S15" s="94">
        <f t="shared" si="0"/>
        <v>8399877.3399999999</v>
      </c>
      <c r="T15" s="94">
        <f t="shared" si="0"/>
        <v>0</v>
      </c>
    </row>
    <row r="16" spans="2:20" s="10" customFormat="1" ht="36" customHeight="1">
      <c r="B16" s="177"/>
      <c r="C16" s="12" t="s">
        <v>92</v>
      </c>
      <c r="D16" s="32" t="s">
        <v>191</v>
      </c>
      <c r="E16" s="67" t="s">
        <v>48</v>
      </c>
      <c r="F16" s="65" t="s">
        <v>49</v>
      </c>
      <c r="G16" s="65"/>
      <c r="H16" s="31"/>
      <c r="I16" s="31"/>
      <c r="J16" s="31"/>
      <c r="K16" s="31"/>
      <c r="L16" s="66"/>
      <c r="M16" s="66"/>
      <c r="N16" s="31"/>
      <c r="O16" s="94">
        <f t="shared" ref="O16:T21" si="1">O17</f>
        <v>1538776.5</v>
      </c>
      <c r="P16" s="94">
        <f t="shared" si="1"/>
        <v>0</v>
      </c>
      <c r="Q16" s="94">
        <f t="shared" si="1"/>
        <v>1538776.5</v>
      </c>
      <c r="R16" s="94">
        <f t="shared" si="1"/>
        <v>0</v>
      </c>
      <c r="S16" s="94">
        <f t="shared" si="1"/>
        <v>1538776.5</v>
      </c>
      <c r="T16" s="94">
        <f t="shared" si="1"/>
        <v>0</v>
      </c>
    </row>
    <row r="17" spans="2:20" s="10" customFormat="1" ht="78.75" customHeight="1">
      <c r="B17" s="177"/>
      <c r="C17" s="118" t="s">
        <v>415</v>
      </c>
      <c r="D17" s="32" t="s">
        <v>191</v>
      </c>
      <c r="E17" s="67" t="s">
        <v>48</v>
      </c>
      <c r="F17" s="65" t="s">
        <v>49</v>
      </c>
      <c r="G17" s="65" t="s">
        <v>162</v>
      </c>
      <c r="H17" s="31" t="s">
        <v>157</v>
      </c>
      <c r="I17" s="31" t="s">
        <v>84</v>
      </c>
      <c r="J17" s="31" t="s">
        <v>157</v>
      </c>
      <c r="K17" s="31" t="s">
        <v>83</v>
      </c>
      <c r="L17" s="66" t="s">
        <v>157</v>
      </c>
      <c r="M17" s="66"/>
      <c r="N17" s="31"/>
      <c r="O17" s="94">
        <f>O18</f>
        <v>1538776.5</v>
      </c>
      <c r="P17" s="94">
        <f t="shared" si="1"/>
        <v>0</v>
      </c>
      <c r="Q17" s="94">
        <f t="shared" si="1"/>
        <v>1538776.5</v>
      </c>
      <c r="R17" s="94">
        <f t="shared" si="1"/>
        <v>0</v>
      </c>
      <c r="S17" s="94">
        <f t="shared" si="1"/>
        <v>1538776.5</v>
      </c>
      <c r="T17" s="94">
        <f t="shared" si="1"/>
        <v>0</v>
      </c>
    </row>
    <row r="18" spans="2:20" s="10" customFormat="1" ht="75" customHeight="1">
      <c r="B18" s="177"/>
      <c r="C18" s="110" t="s">
        <v>34</v>
      </c>
      <c r="D18" s="32" t="s">
        <v>191</v>
      </c>
      <c r="E18" s="67" t="s">
        <v>48</v>
      </c>
      <c r="F18" s="65" t="s">
        <v>49</v>
      </c>
      <c r="G18" s="65" t="s">
        <v>162</v>
      </c>
      <c r="H18" s="31" t="s">
        <v>123</v>
      </c>
      <c r="I18" s="31" t="s">
        <v>84</v>
      </c>
      <c r="J18" s="31" t="s">
        <v>157</v>
      </c>
      <c r="K18" s="31" t="s">
        <v>83</v>
      </c>
      <c r="L18" s="66" t="s">
        <v>157</v>
      </c>
      <c r="M18" s="66"/>
      <c r="N18" s="31"/>
      <c r="O18" s="94">
        <f t="shared" si="1"/>
        <v>1538776.5</v>
      </c>
      <c r="P18" s="94">
        <f t="shared" si="1"/>
        <v>0</v>
      </c>
      <c r="Q18" s="94">
        <f t="shared" si="1"/>
        <v>1538776.5</v>
      </c>
      <c r="R18" s="94">
        <f t="shared" si="1"/>
        <v>0</v>
      </c>
      <c r="S18" s="94">
        <f t="shared" si="1"/>
        <v>1538776.5</v>
      </c>
      <c r="T18" s="94">
        <f t="shared" si="1"/>
        <v>0</v>
      </c>
    </row>
    <row r="19" spans="2:20" s="10" customFormat="1" ht="77.25" customHeight="1">
      <c r="B19" s="177"/>
      <c r="C19" s="110" t="s">
        <v>416</v>
      </c>
      <c r="D19" s="32" t="s">
        <v>191</v>
      </c>
      <c r="E19" s="67" t="s">
        <v>48</v>
      </c>
      <c r="F19" s="65" t="s">
        <v>49</v>
      </c>
      <c r="G19" s="65" t="s">
        <v>162</v>
      </c>
      <c r="H19" s="31" t="s">
        <v>123</v>
      </c>
      <c r="I19" s="31" t="s">
        <v>48</v>
      </c>
      <c r="J19" s="31" t="s">
        <v>157</v>
      </c>
      <c r="K19" s="31" t="s">
        <v>83</v>
      </c>
      <c r="L19" s="66" t="s">
        <v>157</v>
      </c>
      <c r="M19" s="66"/>
      <c r="N19" s="31"/>
      <c r="O19" s="94">
        <f t="shared" si="1"/>
        <v>1538776.5</v>
      </c>
      <c r="P19" s="94">
        <f t="shared" si="1"/>
        <v>0</v>
      </c>
      <c r="Q19" s="94">
        <f t="shared" si="1"/>
        <v>1538776.5</v>
      </c>
      <c r="R19" s="94">
        <f t="shared" si="1"/>
        <v>0</v>
      </c>
      <c r="S19" s="94">
        <f t="shared" si="1"/>
        <v>1538776.5</v>
      </c>
      <c r="T19" s="94">
        <f t="shared" si="1"/>
        <v>0</v>
      </c>
    </row>
    <row r="20" spans="2:20" s="10" customFormat="1" ht="55.5" customHeight="1">
      <c r="B20" s="177"/>
      <c r="C20" s="110" t="s">
        <v>15</v>
      </c>
      <c r="D20" s="32" t="s">
        <v>191</v>
      </c>
      <c r="E20" s="67" t="s">
        <v>48</v>
      </c>
      <c r="F20" s="65" t="s">
        <v>49</v>
      </c>
      <c r="G20" s="65" t="s">
        <v>162</v>
      </c>
      <c r="H20" s="31" t="s">
        <v>123</v>
      </c>
      <c r="I20" s="31" t="s">
        <v>48</v>
      </c>
      <c r="J20" s="31" t="s">
        <v>123</v>
      </c>
      <c r="K20" s="31" t="s">
        <v>283</v>
      </c>
      <c r="L20" s="66" t="s">
        <v>157</v>
      </c>
      <c r="M20" s="66"/>
      <c r="N20" s="31"/>
      <c r="O20" s="94">
        <f t="shared" si="1"/>
        <v>1538776.5</v>
      </c>
      <c r="P20" s="94">
        <f t="shared" si="1"/>
        <v>0</v>
      </c>
      <c r="Q20" s="94">
        <f t="shared" si="1"/>
        <v>1538776.5</v>
      </c>
      <c r="R20" s="94">
        <f t="shared" si="1"/>
        <v>0</v>
      </c>
      <c r="S20" s="94">
        <f t="shared" si="1"/>
        <v>1538776.5</v>
      </c>
      <c r="T20" s="94">
        <f t="shared" si="1"/>
        <v>0</v>
      </c>
    </row>
    <row r="21" spans="2:20" s="10" customFormat="1" ht="37.5" customHeight="1">
      <c r="B21" s="177"/>
      <c r="C21" s="118" t="s">
        <v>222</v>
      </c>
      <c r="D21" s="32" t="s">
        <v>191</v>
      </c>
      <c r="E21" s="67" t="s">
        <v>48</v>
      </c>
      <c r="F21" s="65" t="s">
        <v>49</v>
      </c>
      <c r="G21" s="65" t="s">
        <v>162</v>
      </c>
      <c r="H21" s="31" t="s">
        <v>123</v>
      </c>
      <c r="I21" s="31" t="s">
        <v>48</v>
      </c>
      <c r="J21" s="31" t="s">
        <v>123</v>
      </c>
      <c r="K21" s="31" t="s">
        <v>283</v>
      </c>
      <c r="L21" s="66" t="s">
        <v>157</v>
      </c>
      <c r="M21" s="66" t="s">
        <v>193</v>
      </c>
      <c r="N21" s="31"/>
      <c r="O21" s="94">
        <f>O22+O24</f>
        <v>1538776.5</v>
      </c>
      <c r="P21" s="94">
        <f t="shared" si="1"/>
        <v>0</v>
      </c>
      <c r="Q21" s="94">
        <f t="shared" si="1"/>
        <v>1538776.5</v>
      </c>
      <c r="R21" s="94">
        <f t="shared" si="1"/>
        <v>0</v>
      </c>
      <c r="S21" s="94">
        <f t="shared" si="1"/>
        <v>1538776.5</v>
      </c>
      <c r="T21" s="94">
        <f t="shared" si="1"/>
        <v>0</v>
      </c>
    </row>
    <row r="22" spans="2:20" s="10" customFormat="1" ht="35.25" hidden="1" customHeight="1">
      <c r="B22" s="177"/>
      <c r="C22" s="171" t="s">
        <v>288</v>
      </c>
      <c r="D22" s="32" t="s">
        <v>191</v>
      </c>
      <c r="E22" s="67" t="s">
        <v>48</v>
      </c>
      <c r="F22" s="65" t="s">
        <v>49</v>
      </c>
      <c r="G22" s="65" t="s">
        <v>162</v>
      </c>
      <c r="H22" s="31" t="s">
        <v>123</v>
      </c>
      <c r="I22" s="31" t="s">
        <v>48</v>
      </c>
      <c r="J22" s="31" t="s">
        <v>123</v>
      </c>
      <c r="K22" s="31" t="s">
        <v>283</v>
      </c>
      <c r="L22" s="66" t="s">
        <v>157</v>
      </c>
      <c r="M22" s="66" t="s">
        <v>194</v>
      </c>
      <c r="N22" s="31"/>
      <c r="O22" s="91">
        <f t="shared" ref="O22:T22" si="2">O23+O26</f>
        <v>1538776.5</v>
      </c>
      <c r="P22" s="91">
        <f t="shared" si="2"/>
        <v>0</v>
      </c>
      <c r="Q22" s="91">
        <f t="shared" si="2"/>
        <v>1538776.5</v>
      </c>
      <c r="R22" s="91">
        <f t="shared" si="2"/>
        <v>0</v>
      </c>
      <c r="S22" s="91">
        <f t="shared" si="2"/>
        <v>1538776.5</v>
      </c>
      <c r="T22" s="91">
        <f t="shared" si="2"/>
        <v>0</v>
      </c>
    </row>
    <row r="23" spans="2:20" s="10" customFormat="1" ht="27" hidden="1" customHeight="1">
      <c r="B23" s="177"/>
      <c r="C23" s="35" t="s">
        <v>69</v>
      </c>
      <c r="D23" s="32" t="s">
        <v>191</v>
      </c>
      <c r="E23" s="67" t="s">
        <v>48</v>
      </c>
      <c r="F23" s="65" t="s">
        <v>49</v>
      </c>
      <c r="G23" s="65" t="s">
        <v>162</v>
      </c>
      <c r="H23" s="31" t="s">
        <v>123</v>
      </c>
      <c r="I23" s="31" t="s">
        <v>48</v>
      </c>
      <c r="J23" s="31" t="s">
        <v>123</v>
      </c>
      <c r="K23" s="31" t="s">
        <v>283</v>
      </c>
      <c r="L23" s="66" t="s">
        <v>157</v>
      </c>
      <c r="M23" s="66" t="s">
        <v>194</v>
      </c>
      <c r="N23" s="11" t="s">
        <v>70</v>
      </c>
      <c r="O23" s="91">
        <v>1181856</v>
      </c>
      <c r="P23" s="94">
        <v>0</v>
      </c>
      <c r="Q23" s="91">
        <v>1181856</v>
      </c>
      <c r="R23" s="94">
        <v>0</v>
      </c>
      <c r="S23" s="91">
        <v>1181856</v>
      </c>
      <c r="T23" s="94">
        <v>0</v>
      </c>
    </row>
    <row r="24" spans="2:20" s="10" customFormat="1" ht="41.25" hidden="1" customHeight="1">
      <c r="B24" s="177"/>
      <c r="C24" s="35" t="s">
        <v>236</v>
      </c>
      <c r="D24" s="32" t="s">
        <v>191</v>
      </c>
      <c r="E24" s="67" t="s">
        <v>48</v>
      </c>
      <c r="F24" s="65" t="s">
        <v>49</v>
      </c>
      <c r="G24" s="65" t="s">
        <v>162</v>
      </c>
      <c r="H24" s="31" t="s">
        <v>123</v>
      </c>
      <c r="I24" s="31" t="s">
        <v>48</v>
      </c>
      <c r="J24" s="31" t="s">
        <v>123</v>
      </c>
      <c r="K24" s="31" t="s">
        <v>283</v>
      </c>
      <c r="L24" s="66" t="s">
        <v>157</v>
      </c>
      <c r="M24" s="66" t="s">
        <v>199</v>
      </c>
      <c r="N24" s="11"/>
      <c r="O24" s="91">
        <f t="shared" ref="O24:T24" si="3">O25</f>
        <v>0</v>
      </c>
      <c r="P24" s="91">
        <f t="shared" si="3"/>
        <v>0</v>
      </c>
      <c r="Q24" s="91">
        <f t="shared" si="3"/>
        <v>0</v>
      </c>
      <c r="R24" s="91">
        <f t="shared" si="3"/>
        <v>0</v>
      </c>
      <c r="S24" s="91">
        <f t="shared" si="3"/>
        <v>0</v>
      </c>
      <c r="T24" s="91">
        <f t="shared" si="3"/>
        <v>0</v>
      </c>
    </row>
    <row r="25" spans="2:20" s="10" customFormat="1" ht="27" hidden="1" customHeight="1">
      <c r="B25" s="177"/>
      <c r="C25" s="35" t="s">
        <v>542</v>
      </c>
      <c r="D25" s="32" t="s">
        <v>191</v>
      </c>
      <c r="E25" s="67" t="s">
        <v>48</v>
      </c>
      <c r="F25" s="65" t="s">
        <v>49</v>
      </c>
      <c r="G25" s="65" t="s">
        <v>162</v>
      </c>
      <c r="H25" s="31" t="s">
        <v>123</v>
      </c>
      <c r="I25" s="31" t="s">
        <v>48</v>
      </c>
      <c r="J25" s="31" t="s">
        <v>123</v>
      </c>
      <c r="K25" s="31" t="s">
        <v>283</v>
      </c>
      <c r="L25" s="66" t="s">
        <v>157</v>
      </c>
      <c r="M25" s="66" t="s">
        <v>199</v>
      </c>
      <c r="N25" s="11" t="s">
        <v>541</v>
      </c>
      <c r="O25" s="91">
        <v>0</v>
      </c>
      <c r="P25" s="94">
        <v>0</v>
      </c>
      <c r="Q25" s="91">
        <v>0</v>
      </c>
      <c r="R25" s="94">
        <v>0</v>
      </c>
      <c r="S25" s="91">
        <v>0</v>
      </c>
      <c r="T25" s="94">
        <v>0</v>
      </c>
    </row>
    <row r="26" spans="2:20" s="10" customFormat="1" ht="39.75" hidden="1" customHeight="1">
      <c r="B26" s="177"/>
      <c r="C26" s="12" t="s">
        <v>290</v>
      </c>
      <c r="D26" s="32" t="s">
        <v>191</v>
      </c>
      <c r="E26" s="67" t="s">
        <v>48</v>
      </c>
      <c r="F26" s="65" t="s">
        <v>49</v>
      </c>
      <c r="G26" s="65" t="s">
        <v>162</v>
      </c>
      <c r="H26" s="31" t="s">
        <v>123</v>
      </c>
      <c r="I26" s="31" t="s">
        <v>48</v>
      </c>
      <c r="J26" s="31" t="s">
        <v>123</v>
      </c>
      <c r="K26" s="31" t="s">
        <v>283</v>
      </c>
      <c r="L26" s="66" t="s">
        <v>157</v>
      </c>
      <c r="M26" s="66" t="s">
        <v>289</v>
      </c>
      <c r="N26" s="11"/>
      <c r="O26" s="94">
        <f t="shared" ref="O26:T26" si="4">O27</f>
        <v>356920.5</v>
      </c>
      <c r="P26" s="94">
        <f t="shared" si="4"/>
        <v>0</v>
      </c>
      <c r="Q26" s="94">
        <f t="shared" si="4"/>
        <v>356920.5</v>
      </c>
      <c r="R26" s="94">
        <f t="shared" si="4"/>
        <v>0</v>
      </c>
      <c r="S26" s="94">
        <f t="shared" si="4"/>
        <v>356920.5</v>
      </c>
      <c r="T26" s="94">
        <f t="shared" si="4"/>
        <v>0</v>
      </c>
    </row>
    <row r="27" spans="2:20" s="3" customFormat="1" ht="29.25" hidden="1" customHeight="1">
      <c r="B27" s="173"/>
      <c r="C27" s="12" t="s">
        <v>134</v>
      </c>
      <c r="D27" s="32" t="s">
        <v>191</v>
      </c>
      <c r="E27" s="67" t="s">
        <v>48</v>
      </c>
      <c r="F27" s="65" t="s">
        <v>49</v>
      </c>
      <c r="G27" s="65" t="s">
        <v>162</v>
      </c>
      <c r="H27" s="31" t="s">
        <v>123</v>
      </c>
      <c r="I27" s="31" t="s">
        <v>48</v>
      </c>
      <c r="J27" s="31" t="s">
        <v>123</v>
      </c>
      <c r="K27" s="31" t="s">
        <v>283</v>
      </c>
      <c r="L27" s="66" t="s">
        <v>157</v>
      </c>
      <c r="M27" s="66" t="s">
        <v>289</v>
      </c>
      <c r="N27" s="11" t="s">
        <v>71</v>
      </c>
      <c r="O27" s="94">
        <v>356920.5</v>
      </c>
      <c r="P27" s="94">
        <v>0</v>
      </c>
      <c r="Q27" s="94">
        <v>356920.5</v>
      </c>
      <c r="R27" s="94">
        <v>0</v>
      </c>
      <c r="S27" s="94">
        <v>356920.5</v>
      </c>
      <c r="T27" s="94">
        <v>0</v>
      </c>
    </row>
    <row r="28" spans="2:20" s="10" customFormat="1" ht="63.75" customHeight="1">
      <c r="B28" s="177"/>
      <c r="C28" s="12" t="s">
        <v>175</v>
      </c>
      <c r="D28" s="32" t="s">
        <v>191</v>
      </c>
      <c r="E28" s="67" t="s">
        <v>48</v>
      </c>
      <c r="F28" s="65" t="s">
        <v>52</v>
      </c>
      <c r="G28" s="65"/>
      <c r="H28" s="31"/>
      <c r="I28" s="31"/>
      <c r="J28" s="31"/>
      <c r="K28" s="31"/>
      <c r="L28" s="66"/>
      <c r="M28" s="66"/>
      <c r="N28" s="31"/>
      <c r="O28" s="94">
        <f t="shared" ref="O28:T29" si="5">O29</f>
        <v>5924323.5</v>
      </c>
      <c r="P28" s="94">
        <f t="shared" si="5"/>
        <v>0</v>
      </c>
      <c r="Q28" s="94">
        <f t="shared" si="5"/>
        <v>5924323.5</v>
      </c>
      <c r="R28" s="94">
        <f t="shared" si="5"/>
        <v>0</v>
      </c>
      <c r="S28" s="94">
        <f t="shared" si="5"/>
        <v>5924323.5</v>
      </c>
      <c r="T28" s="94">
        <f t="shared" si="5"/>
        <v>0</v>
      </c>
    </row>
    <row r="29" spans="2:20" s="10" customFormat="1" ht="79.5" customHeight="1">
      <c r="B29" s="177"/>
      <c r="C29" s="118" t="s">
        <v>415</v>
      </c>
      <c r="D29" s="32" t="s">
        <v>191</v>
      </c>
      <c r="E29" s="67" t="s">
        <v>48</v>
      </c>
      <c r="F29" s="65" t="s">
        <v>52</v>
      </c>
      <c r="G29" s="65" t="s">
        <v>162</v>
      </c>
      <c r="H29" s="31" t="s">
        <v>157</v>
      </c>
      <c r="I29" s="31" t="s">
        <v>84</v>
      </c>
      <c r="J29" s="31" t="s">
        <v>157</v>
      </c>
      <c r="K29" s="31" t="s">
        <v>55</v>
      </c>
      <c r="L29" s="66" t="s">
        <v>157</v>
      </c>
      <c r="M29" s="66"/>
      <c r="N29" s="31"/>
      <c r="O29" s="94">
        <f>O30</f>
        <v>5924323.5</v>
      </c>
      <c r="P29" s="94">
        <f t="shared" si="5"/>
        <v>0</v>
      </c>
      <c r="Q29" s="94">
        <f t="shared" si="5"/>
        <v>5924323.5</v>
      </c>
      <c r="R29" s="94">
        <f t="shared" si="5"/>
        <v>0</v>
      </c>
      <c r="S29" s="94">
        <f t="shared" si="5"/>
        <v>5924323.5</v>
      </c>
      <c r="T29" s="94">
        <f t="shared" si="5"/>
        <v>0</v>
      </c>
    </row>
    <row r="30" spans="2:20" s="10" customFormat="1" ht="75.75" customHeight="1">
      <c r="B30" s="177"/>
      <c r="C30" s="110" t="s">
        <v>34</v>
      </c>
      <c r="D30" s="32" t="s">
        <v>191</v>
      </c>
      <c r="E30" s="67" t="s">
        <v>48</v>
      </c>
      <c r="F30" s="65" t="s">
        <v>52</v>
      </c>
      <c r="G30" s="65" t="s">
        <v>162</v>
      </c>
      <c r="H30" s="31" t="s">
        <v>123</v>
      </c>
      <c r="I30" s="31" t="s">
        <v>84</v>
      </c>
      <c r="J30" s="31" t="s">
        <v>157</v>
      </c>
      <c r="K30" s="31" t="s">
        <v>55</v>
      </c>
      <c r="L30" s="66" t="s">
        <v>157</v>
      </c>
      <c r="M30" s="66"/>
      <c r="N30" s="31"/>
      <c r="O30" s="94">
        <f t="shared" ref="O30:T31" si="6">O31</f>
        <v>5924323.5</v>
      </c>
      <c r="P30" s="94">
        <f t="shared" si="6"/>
        <v>0</v>
      </c>
      <c r="Q30" s="94">
        <f t="shared" si="6"/>
        <v>5924323.5</v>
      </c>
      <c r="R30" s="94">
        <f t="shared" si="6"/>
        <v>0</v>
      </c>
      <c r="S30" s="94">
        <f t="shared" si="6"/>
        <v>5924323.5</v>
      </c>
      <c r="T30" s="94">
        <f t="shared" si="6"/>
        <v>0</v>
      </c>
    </row>
    <row r="31" spans="2:20" s="10" customFormat="1" ht="77.25" customHeight="1">
      <c r="B31" s="177"/>
      <c r="C31" s="110" t="s">
        <v>416</v>
      </c>
      <c r="D31" s="32" t="s">
        <v>191</v>
      </c>
      <c r="E31" s="67" t="s">
        <v>48</v>
      </c>
      <c r="F31" s="65" t="s">
        <v>52</v>
      </c>
      <c r="G31" s="65" t="s">
        <v>162</v>
      </c>
      <c r="H31" s="31" t="s">
        <v>123</v>
      </c>
      <c r="I31" s="31" t="s">
        <v>48</v>
      </c>
      <c r="J31" s="31" t="s">
        <v>157</v>
      </c>
      <c r="K31" s="31" t="s">
        <v>83</v>
      </c>
      <c r="L31" s="66" t="s">
        <v>157</v>
      </c>
      <c r="M31" s="66"/>
      <c r="N31" s="31"/>
      <c r="O31" s="94">
        <f>O32</f>
        <v>5924323.5</v>
      </c>
      <c r="P31" s="94">
        <f t="shared" si="6"/>
        <v>0</v>
      </c>
      <c r="Q31" s="94">
        <f t="shared" si="6"/>
        <v>5924323.5</v>
      </c>
      <c r="R31" s="94">
        <f t="shared" si="6"/>
        <v>0</v>
      </c>
      <c r="S31" s="94">
        <f t="shared" si="6"/>
        <v>5924323.5</v>
      </c>
      <c r="T31" s="94">
        <f t="shared" si="6"/>
        <v>0</v>
      </c>
    </row>
    <row r="32" spans="2:20" s="10" customFormat="1" ht="54.75" customHeight="1">
      <c r="B32" s="177"/>
      <c r="C32" s="110" t="s">
        <v>15</v>
      </c>
      <c r="D32" s="32" t="s">
        <v>191</v>
      </c>
      <c r="E32" s="67" t="s">
        <v>48</v>
      </c>
      <c r="F32" s="65" t="s">
        <v>52</v>
      </c>
      <c r="G32" s="65" t="s">
        <v>162</v>
      </c>
      <c r="H32" s="31" t="s">
        <v>123</v>
      </c>
      <c r="I32" s="31" t="s">
        <v>48</v>
      </c>
      <c r="J32" s="31" t="s">
        <v>123</v>
      </c>
      <c r="K32" s="31" t="s">
        <v>283</v>
      </c>
      <c r="L32" s="66" t="s">
        <v>157</v>
      </c>
      <c r="M32" s="66"/>
      <c r="N32" s="31"/>
      <c r="O32" s="94">
        <f t="shared" ref="O32:T32" si="7">O33+O41+O66</f>
        <v>5924323.5</v>
      </c>
      <c r="P32" s="94">
        <f t="shared" si="7"/>
        <v>0</v>
      </c>
      <c r="Q32" s="94">
        <f t="shared" si="7"/>
        <v>5924323.5</v>
      </c>
      <c r="R32" s="94">
        <f t="shared" si="7"/>
        <v>0</v>
      </c>
      <c r="S32" s="94">
        <f t="shared" si="7"/>
        <v>5924323.5</v>
      </c>
      <c r="T32" s="94">
        <f t="shared" si="7"/>
        <v>0</v>
      </c>
    </row>
    <row r="33" spans="2:20" s="10" customFormat="1" ht="37.5" customHeight="1">
      <c r="B33" s="177"/>
      <c r="C33" s="118" t="s">
        <v>222</v>
      </c>
      <c r="D33" s="32" t="s">
        <v>191</v>
      </c>
      <c r="E33" s="67" t="s">
        <v>48</v>
      </c>
      <c r="F33" s="65" t="s">
        <v>52</v>
      </c>
      <c r="G33" s="65" t="s">
        <v>162</v>
      </c>
      <c r="H33" s="31" t="s">
        <v>123</v>
      </c>
      <c r="I33" s="31" t="s">
        <v>48</v>
      </c>
      <c r="J33" s="31" t="s">
        <v>123</v>
      </c>
      <c r="K33" s="31" t="s">
        <v>283</v>
      </c>
      <c r="L33" s="66" t="s">
        <v>157</v>
      </c>
      <c r="M33" s="66" t="s">
        <v>193</v>
      </c>
      <c r="N33" s="31"/>
      <c r="O33" s="94">
        <f t="shared" ref="O33:T33" si="8">O34+O37+O39</f>
        <v>5694823.5</v>
      </c>
      <c r="P33" s="94">
        <f t="shared" si="8"/>
        <v>0</v>
      </c>
      <c r="Q33" s="94">
        <f t="shared" si="8"/>
        <v>5694823.5</v>
      </c>
      <c r="R33" s="94">
        <f t="shared" si="8"/>
        <v>0</v>
      </c>
      <c r="S33" s="94">
        <f t="shared" si="8"/>
        <v>5694823.5</v>
      </c>
      <c r="T33" s="94">
        <f t="shared" si="8"/>
        <v>0</v>
      </c>
    </row>
    <row r="34" spans="2:20" s="10" customFormat="1" ht="39" hidden="1" customHeight="1">
      <c r="B34" s="177"/>
      <c r="C34" s="171" t="s">
        <v>288</v>
      </c>
      <c r="D34" s="32" t="s">
        <v>191</v>
      </c>
      <c r="E34" s="67" t="s">
        <v>48</v>
      </c>
      <c r="F34" s="65" t="s">
        <v>52</v>
      </c>
      <c r="G34" s="65" t="s">
        <v>162</v>
      </c>
      <c r="H34" s="31" t="s">
        <v>123</v>
      </c>
      <c r="I34" s="31" t="s">
        <v>48</v>
      </c>
      <c r="J34" s="31" t="s">
        <v>123</v>
      </c>
      <c r="K34" s="31" t="s">
        <v>283</v>
      </c>
      <c r="L34" s="66" t="s">
        <v>157</v>
      </c>
      <c r="M34" s="66" t="s">
        <v>194</v>
      </c>
      <c r="N34" s="31"/>
      <c r="O34" s="94">
        <f t="shared" ref="O34:T34" si="9">O35+O36</f>
        <v>4384893.5</v>
      </c>
      <c r="P34" s="94">
        <f t="shared" si="9"/>
        <v>0</v>
      </c>
      <c r="Q34" s="94">
        <f t="shared" si="9"/>
        <v>4384893.5</v>
      </c>
      <c r="R34" s="94">
        <f t="shared" si="9"/>
        <v>0</v>
      </c>
      <c r="S34" s="94">
        <f t="shared" si="9"/>
        <v>4384893.5</v>
      </c>
      <c r="T34" s="94">
        <f t="shared" si="9"/>
        <v>0</v>
      </c>
    </row>
    <row r="35" spans="2:20" s="10" customFormat="1" ht="23.25" hidden="1" customHeight="1">
      <c r="B35" s="177"/>
      <c r="C35" s="35" t="s">
        <v>69</v>
      </c>
      <c r="D35" s="32" t="s">
        <v>191</v>
      </c>
      <c r="E35" s="67" t="s">
        <v>48</v>
      </c>
      <c r="F35" s="65" t="s">
        <v>52</v>
      </c>
      <c r="G35" s="65" t="s">
        <v>162</v>
      </c>
      <c r="H35" s="31" t="s">
        <v>123</v>
      </c>
      <c r="I35" s="31" t="s">
        <v>48</v>
      </c>
      <c r="J35" s="31" t="s">
        <v>123</v>
      </c>
      <c r="K35" s="31" t="s">
        <v>283</v>
      </c>
      <c r="L35" s="66" t="s">
        <v>157</v>
      </c>
      <c r="M35" s="66" t="s">
        <v>194</v>
      </c>
      <c r="N35" s="11" t="s">
        <v>70</v>
      </c>
      <c r="O35" s="99">
        <v>4374893.5</v>
      </c>
      <c r="P35" s="94">
        <v>0</v>
      </c>
      <c r="Q35" s="99">
        <v>4374893.5</v>
      </c>
      <c r="R35" s="94"/>
      <c r="S35" s="99">
        <v>4374893.5</v>
      </c>
      <c r="T35" s="94">
        <v>0</v>
      </c>
    </row>
    <row r="36" spans="2:20" s="10" customFormat="1" ht="36" hidden="1" customHeight="1">
      <c r="B36" s="177"/>
      <c r="C36" s="35" t="s">
        <v>456</v>
      </c>
      <c r="D36" s="32" t="s">
        <v>191</v>
      </c>
      <c r="E36" s="67" t="s">
        <v>48</v>
      </c>
      <c r="F36" s="65" t="s">
        <v>52</v>
      </c>
      <c r="G36" s="65" t="s">
        <v>162</v>
      </c>
      <c r="H36" s="31" t="s">
        <v>123</v>
      </c>
      <c r="I36" s="31" t="s">
        <v>48</v>
      </c>
      <c r="J36" s="31" t="s">
        <v>123</v>
      </c>
      <c r="K36" s="31" t="s">
        <v>283</v>
      </c>
      <c r="L36" s="66" t="s">
        <v>157</v>
      </c>
      <c r="M36" s="66" t="s">
        <v>194</v>
      </c>
      <c r="N36" s="11" t="s">
        <v>455</v>
      </c>
      <c r="O36" s="99">
        <v>10000</v>
      </c>
      <c r="P36" s="94">
        <v>0</v>
      </c>
      <c r="Q36" s="99">
        <v>10000</v>
      </c>
      <c r="R36" s="94"/>
      <c r="S36" s="99">
        <v>10000</v>
      </c>
      <c r="T36" s="94">
        <v>0</v>
      </c>
    </row>
    <row r="37" spans="2:20" s="10" customFormat="1" ht="37.5" hidden="1" customHeight="1">
      <c r="B37" s="177"/>
      <c r="C37" s="12" t="s">
        <v>290</v>
      </c>
      <c r="D37" s="32" t="s">
        <v>191</v>
      </c>
      <c r="E37" s="67" t="s">
        <v>48</v>
      </c>
      <c r="F37" s="65" t="s">
        <v>52</v>
      </c>
      <c r="G37" s="65" t="s">
        <v>162</v>
      </c>
      <c r="H37" s="31" t="s">
        <v>123</v>
      </c>
      <c r="I37" s="31" t="s">
        <v>48</v>
      </c>
      <c r="J37" s="31" t="s">
        <v>123</v>
      </c>
      <c r="K37" s="31" t="s">
        <v>283</v>
      </c>
      <c r="L37" s="66" t="s">
        <v>157</v>
      </c>
      <c r="M37" s="66" t="s">
        <v>289</v>
      </c>
      <c r="N37" s="11"/>
      <c r="O37" s="94">
        <f t="shared" ref="O37:T37" si="10">O38</f>
        <v>1307930</v>
      </c>
      <c r="P37" s="94">
        <f t="shared" si="10"/>
        <v>0</v>
      </c>
      <c r="Q37" s="94">
        <f t="shared" si="10"/>
        <v>1307930</v>
      </c>
      <c r="R37" s="94">
        <f t="shared" si="10"/>
        <v>0</v>
      </c>
      <c r="S37" s="94">
        <f t="shared" si="10"/>
        <v>1307930</v>
      </c>
      <c r="T37" s="94">
        <f t="shared" si="10"/>
        <v>0</v>
      </c>
    </row>
    <row r="38" spans="2:20" s="10" customFormat="1" ht="24.75" hidden="1" customHeight="1">
      <c r="B38" s="177"/>
      <c r="C38" s="12" t="s">
        <v>134</v>
      </c>
      <c r="D38" s="32" t="s">
        <v>191</v>
      </c>
      <c r="E38" s="67" t="s">
        <v>48</v>
      </c>
      <c r="F38" s="65" t="s">
        <v>52</v>
      </c>
      <c r="G38" s="65" t="s">
        <v>162</v>
      </c>
      <c r="H38" s="31" t="s">
        <v>123</v>
      </c>
      <c r="I38" s="31" t="s">
        <v>48</v>
      </c>
      <c r="J38" s="31" t="s">
        <v>123</v>
      </c>
      <c r="K38" s="31" t="s">
        <v>283</v>
      </c>
      <c r="L38" s="66" t="s">
        <v>157</v>
      </c>
      <c r="M38" s="66" t="s">
        <v>289</v>
      </c>
      <c r="N38" s="11" t="s">
        <v>71</v>
      </c>
      <c r="O38" s="94">
        <v>1307930</v>
      </c>
      <c r="P38" s="94">
        <v>0</v>
      </c>
      <c r="Q38" s="94">
        <v>1307930</v>
      </c>
      <c r="R38" s="94">
        <v>0</v>
      </c>
      <c r="S38" s="94">
        <v>1307930</v>
      </c>
      <c r="T38" s="94">
        <v>0</v>
      </c>
    </row>
    <row r="39" spans="2:20" s="10" customFormat="1" ht="41.25" hidden="1" customHeight="1">
      <c r="B39" s="177"/>
      <c r="C39" s="171" t="s">
        <v>236</v>
      </c>
      <c r="D39" s="32" t="s">
        <v>191</v>
      </c>
      <c r="E39" s="67" t="s">
        <v>48</v>
      </c>
      <c r="F39" s="65" t="s">
        <v>52</v>
      </c>
      <c r="G39" s="65" t="s">
        <v>162</v>
      </c>
      <c r="H39" s="31" t="s">
        <v>123</v>
      </c>
      <c r="I39" s="31" t="s">
        <v>48</v>
      </c>
      <c r="J39" s="31" t="s">
        <v>123</v>
      </c>
      <c r="K39" s="31" t="s">
        <v>283</v>
      </c>
      <c r="L39" s="66" t="s">
        <v>157</v>
      </c>
      <c r="M39" s="66" t="s">
        <v>199</v>
      </c>
      <c r="N39" s="31"/>
      <c r="O39" s="94">
        <f t="shared" ref="O39:T39" si="11">O40</f>
        <v>2000</v>
      </c>
      <c r="P39" s="94">
        <f t="shared" si="11"/>
        <v>0</v>
      </c>
      <c r="Q39" s="94">
        <f t="shared" si="11"/>
        <v>2000</v>
      </c>
      <c r="R39" s="94">
        <f t="shared" si="11"/>
        <v>0</v>
      </c>
      <c r="S39" s="94">
        <f t="shared" si="11"/>
        <v>2000</v>
      </c>
      <c r="T39" s="94">
        <f t="shared" si="11"/>
        <v>0</v>
      </c>
    </row>
    <row r="40" spans="2:20" s="10" customFormat="1" ht="27" hidden="1" customHeight="1">
      <c r="B40" s="177"/>
      <c r="C40" s="35" t="s">
        <v>237</v>
      </c>
      <c r="D40" s="32" t="s">
        <v>191</v>
      </c>
      <c r="E40" s="67" t="s">
        <v>48</v>
      </c>
      <c r="F40" s="65" t="s">
        <v>52</v>
      </c>
      <c r="G40" s="65" t="s">
        <v>162</v>
      </c>
      <c r="H40" s="31" t="s">
        <v>123</v>
      </c>
      <c r="I40" s="31" t="s">
        <v>48</v>
      </c>
      <c r="J40" s="31" t="s">
        <v>123</v>
      </c>
      <c r="K40" s="31" t="s">
        <v>283</v>
      </c>
      <c r="L40" s="66" t="s">
        <v>157</v>
      </c>
      <c r="M40" s="66" t="s">
        <v>199</v>
      </c>
      <c r="N40" s="11" t="s">
        <v>72</v>
      </c>
      <c r="O40" s="95">
        <v>2000</v>
      </c>
      <c r="P40" s="94">
        <v>0</v>
      </c>
      <c r="Q40" s="95">
        <v>2000</v>
      </c>
      <c r="R40" s="94">
        <v>0</v>
      </c>
      <c r="S40" s="95">
        <v>2000</v>
      </c>
      <c r="T40" s="94">
        <v>0</v>
      </c>
    </row>
    <row r="41" spans="2:20" s="10" customFormat="1" ht="37.5" customHeight="1">
      <c r="B41" s="177"/>
      <c r="C41" s="118" t="s">
        <v>160</v>
      </c>
      <c r="D41" s="32" t="s">
        <v>191</v>
      </c>
      <c r="E41" s="67" t="s">
        <v>48</v>
      </c>
      <c r="F41" s="65" t="s">
        <v>52</v>
      </c>
      <c r="G41" s="65" t="s">
        <v>162</v>
      </c>
      <c r="H41" s="31" t="s">
        <v>123</v>
      </c>
      <c r="I41" s="31" t="s">
        <v>48</v>
      </c>
      <c r="J41" s="31" t="s">
        <v>123</v>
      </c>
      <c r="K41" s="31" t="s">
        <v>283</v>
      </c>
      <c r="L41" s="66" t="s">
        <v>157</v>
      </c>
      <c r="M41" s="66" t="s">
        <v>16</v>
      </c>
      <c r="N41" s="31"/>
      <c r="O41" s="91">
        <f>O42+O49+O64</f>
        <v>229500</v>
      </c>
      <c r="P41" s="91">
        <f t="shared" ref="P41:T41" si="12">P42+P49+P64</f>
        <v>0</v>
      </c>
      <c r="Q41" s="91">
        <f t="shared" si="12"/>
        <v>229500</v>
      </c>
      <c r="R41" s="91">
        <f t="shared" si="12"/>
        <v>0</v>
      </c>
      <c r="S41" s="91">
        <f t="shared" si="12"/>
        <v>229500</v>
      </c>
      <c r="T41" s="91">
        <f t="shared" si="12"/>
        <v>0</v>
      </c>
    </row>
    <row r="42" spans="2:20" s="10" customFormat="1" ht="38.25" hidden="1" customHeight="1">
      <c r="B42" s="177"/>
      <c r="C42" s="64" t="s">
        <v>211</v>
      </c>
      <c r="D42" s="32" t="s">
        <v>191</v>
      </c>
      <c r="E42" s="67" t="s">
        <v>48</v>
      </c>
      <c r="F42" s="65" t="s">
        <v>52</v>
      </c>
      <c r="G42" s="65" t="s">
        <v>162</v>
      </c>
      <c r="H42" s="31" t="s">
        <v>123</v>
      </c>
      <c r="I42" s="31" t="s">
        <v>48</v>
      </c>
      <c r="J42" s="31" t="s">
        <v>123</v>
      </c>
      <c r="K42" s="31" t="s">
        <v>283</v>
      </c>
      <c r="L42" s="66" t="s">
        <v>157</v>
      </c>
      <c r="M42" s="66" t="s">
        <v>176</v>
      </c>
      <c r="N42" s="31"/>
      <c r="O42" s="94">
        <f t="shared" ref="O42:T42" si="13">SUM(O43:O47)</f>
        <v>119500</v>
      </c>
      <c r="P42" s="94">
        <f t="shared" si="13"/>
        <v>0</v>
      </c>
      <c r="Q42" s="94">
        <f t="shared" si="13"/>
        <v>117500</v>
      </c>
      <c r="R42" s="94">
        <f t="shared" si="13"/>
        <v>0</v>
      </c>
      <c r="S42" s="94">
        <f t="shared" si="13"/>
        <v>117500</v>
      </c>
      <c r="T42" s="94">
        <f t="shared" si="13"/>
        <v>0</v>
      </c>
    </row>
    <row r="43" spans="2:20" s="10" customFormat="1" ht="22.5" hidden="1" customHeight="1">
      <c r="B43" s="177"/>
      <c r="C43" s="12" t="s">
        <v>76</v>
      </c>
      <c r="D43" s="32" t="s">
        <v>191</v>
      </c>
      <c r="E43" s="67" t="s">
        <v>48</v>
      </c>
      <c r="F43" s="65" t="s">
        <v>52</v>
      </c>
      <c r="G43" s="65" t="s">
        <v>162</v>
      </c>
      <c r="H43" s="31" t="s">
        <v>123</v>
      </c>
      <c r="I43" s="31" t="s">
        <v>48</v>
      </c>
      <c r="J43" s="31" t="s">
        <v>123</v>
      </c>
      <c r="K43" s="31" t="s">
        <v>283</v>
      </c>
      <c r="L43" s="66" t="s">
        <v>157</v>
      </c>
      <c r="M43" s="66" t="s">
        <v>176</v>
      </c>
      <c r="N43" s="11" t="s">
        <v>77</v>
      </c>
      <c r="O43" s="94">
        <v>1000</v>
      </c>
      <c r="P43" s="94">
        <v>0</v>
      </c>
      <c r="Q43" s="94">
        <v>1000</v>
      </c>
      <c r="R43" s="94">
        <v>0</v>
      </c>
      <c r="S43" s="94">
        <v>1000</v>
      </c>
      <c r="T43" s="94">
        <v>0</v>
      </c>
    </row>
    <row r="44" spans="2:20" s="10" customFormat="1" ht="22.5" hidden="1" customHeight="1">
      <c r="B44" s="177"/>
      <c r="C44" s="12" t="s">
        <v>1</v>
      </c>
      <c r="D44" s="32" t="s">
        <v>191</v>
      </c>
      <c r="E44" s="67" t="s">
        <v>48</v>
      </c>
      <c r="F44" s="65" t="s">
        <v>52</v>
      </c>
      <c r="G44" s="65" t="s">
        <v>162</v>
      </c>
      <c r="H44" s="31" t="s">
        <v>123</v>
      </c>
      <c r="I44" s="31" t="s">
        <v>48</v>
      </c>
      <c r="J44" s="31" t="s">
        <v>123</v>
      </c>
      <c r="K44" s="31" t="s">
        <v>283</v>
      </c>
      <c r="L44" s="66" t="s">
        <v>157</v>
      </c>
      <c r="M44" s="66" t="s">
        <v>176</v>
      </c>
      <c r="N44" s="11" t="s">
        <v>79</v>
      </c>
      <c r="O44" s="94">
        <v>0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</row>
    <row r="45" spans="2:20" s="10" customFormat="1" ht="22.5" hidden="1" customHeight="1">
      <c r="B45" s="177"/>
      <c r="C45" s="12" t="s">
        <v>45</v>
      </c>
      <c r="D45" s="32" t="s">
        <v>191</v>
      </c>
      <c r="E45" s="67" t="s">
        <v>48</v>
      </c>
      <c r="F45" s="65" t="s">
        <v>52</v>
      </c>
      <c r="G45" s="65" t="s">
        <v>162</v>
      </c>
      <c r="H45" s="31" t="s">
        <v>123</v>
      </c>
      <c r="I45" s="31" t="s">
        <v>48</v>
      </c>
      <c r="J45" s="31" t="s">
        <v>123</v>
      </c>
      <c r="K45" s="31" t="s">
        <v>283</v>
      </c>
      <c r="L45" s="66" t="s">
        <v>157</v>
      </c>
      <c r="M45" s="66" t="s">
        <v>176</v>
      </c>
      <c r="N45" s="11" t="s">
        <v>72</v>
      </c>
      <c r="O45" s="94">
        <v>60000</v>
      </c>
      <c r="P45" s="94">
        <v>0</v>
      </c>
      <c r="Q45" s="94">
        <v>60000</v>
      </c>
      <c r="R45" s="94"/>
      <c r="S45" s="94">
        <v>60000</v>
      </c>
      <c r="T45" s="94">
        <v>0</v>
      </c>
    </row>
    <row r="46" spans="2:20" s="10" customFormat="1" ht="22.5" hidden="1" customHeight="1">
      <c r="B46" s="177"/>
      <c r="C46" s="12" t="s">
        <v>73</v>
      </c>
      <c r="D46" s="32" t="s">
        <v>191</v>
      </c>
      <c r="E46" s="67" t="s">
        <v>48</v>
      </c>
      <c r="F46" s="65" t="s">
        <v>52</v>
      </c>
      <c r="G46" s="65" t="s">
        <v>162</v>
      </c>
      <c r="H46" s="31" t="s">
        <v>123</v>
      </c>
      <c r="I46" s="31" t="s">
        <v>48</v>
      </c>
      <c r="J46" s="31" t="s">
        <v>123</v>
      </c>
      <c r="K46" s="31" t="s">
        <v>283</v>
      </c>
      <c r="L46" s="66" t="s">
        <v>157</v>
      </c>
      <c r="M46" s="66" t="s">
        <v>176</v>
      </c>
      <c r="N46" s="11" t="s">
        <v>74</v>
      </c>
      <c r="O46" s="94">
        <v>43500</v>
      </c>
      <c r="P46" s="94">
        <v>0</v>
      </c>
      <c r="Q46" s="94">
        <v>43500</v>
      </c>
      <c r="R46" s="94">
        <v>0</v>
      </c>
      <c r="S46" s="94">
        <v>43500</v>
      </c>
      <c r="T46" s="94">
        <v>0</v>
      </c>
    </row>
    <row r="47" spans="2:20" s="10" customFormat="1" ht="22.5" hidden="1" customHeight="1">
      <c r="B47" s="177"/>
      <c r="C47" s="36" t="s">
        <v>132</v>
      </c>
      <c r="D47" s="32" t="s">
        <v>191</v>
      </c>
      <c r="E47" s="67" t="s">
        <v>48</v>
      </c>
      <c r="F47" s="65" t="s">
        <v>52</v>
      </c>
      <c r="G47" s="65" t="s">
        <v>162</v>
      </c>
      <c r="H47" s="31" t="s">
        <v>123</v>
      </c>
      <c r="I47" s="31" t="s">
        <v>48</v>
      </c>
      <c r="J47" s="31" t="s">
        <v>123</v>
      </c>
      <c r="K47" s="31" t="s">
        <v>283</v>
      </c>
      <c r="L47" s="66" t="s">
        <v>157</v>
      </c>
      <c r="M47" s="66" t="s">
        <v>176</v>
      </c>
      <c r="N47" s="11" t="s">
        <v>75</v>
      </c>
      <c r="O47" s="96">
        <f t="shared" ref="O47:T47" si="14">O48</f>
        <v>15000</v>
      </c>
      <c r="P47" s="96">
        <f t="shared" si="14"/>
        <v>0</v>
      </c>
      <c r="Q47" s="96">
        <f t="shared" si="14"/>
        <v>13000</v>
      </c>
      <c r="R47" s="96">
        <f t="shared" si="14"/>
        <v>0</v>
      </c>
      <c r="S47" s="96">
        <f t="shared" si="14"/>
        <v>13000</v>
      </c>
      <c r="T47" s="96">
        <f t="shared" si="14"/>
        <v>0</v>
      </c>
    </row>
    <row r="48" spans="2:20" s="10" customFormat="1" ht="22.5" hidden="1" customHeight="1">
      <c r="B48" s="177"/>
      <c r="C48" s="12" t="s">
        <v>133</v>
      </c>
      <c r="D48" s="32" t="s">
        <v>191</v>
      </c>
      <c r="E48" s="67" t="s">
        <v>48</v>
      </c>
      <c r="F48" s="65" t="s">
        <v>52</v>
      </c>
      <c r="G48" s="65" t="s">
        <v>162</v>
      </c>
      <c r="H48" s="31" t="s">
        <v>123</v>
      </c>
      <c r="I48" s="31" t="s">
        <v>48</v>
      </c>
      <c r="J48" s="31" t="s">
        <v>123</v>
      </c>
      <c r="K48" s="31" t="s">
        <v>283</v>
      </c>
      <c r="L48" s="66" t="s">
        <v>157</v>
      </c>
      <c r="M48" s="66" t="s">
        <v>176</v>
      </c>
      <c r="N48" s="52" t="s">
        <v>398</v>
      </c>
      <c r="O48" s="94">
        <v>15000</v>
      </c>
      <c r="P48" s="94">
        <v>0</v>
      </c>
      <c r="Q48" s="94">
        <v>13000</v>
      </c>
      <c r="R48" s="94">
        <v>0</v>
      </c>
      <c r="S48" s="94">
        <v>13000</v>
      </c>
      <c r="T48" s="94">
        <v>0</v>
      </c>
    </row>
    <row r="49" spans="2:20" s="10" customFormat="1" ht="22.5" hidden="1" customHeight="1">
      <c r="B49" s="177"/>
      <c r="C49" s="172" t="s">
        <v>355</v>
      </c>
      <c r="D49" s="32" t="s">
        <v>191</v>
      </c>
      <c r="E49" s="65" t="s">
        <v>48</v>
      </c>
      <c r="F49" s="11" t="s">
        <v>52</v>
      </c>
      <c r="G49" s="65" t="s">
        <v>162</v>
      </c>
      <c r="H49" s="31" t="s">
        <v>123</v>
      </c>
      <c r="I49" s="31" t="s">
        <v>48</v>
      </c>
      <c r="J49" s="31" t="s">
        <v>123</v>
      </c>
      <c r="K49" s="31" t="s">
        <v>283</v>
      </c>
      <c r="L49" s="66" t="s">
        <v>157</v>
      </c>
      <c r="M49" s="66" t="s">
        <v>12</v>
      </c>
      <c r="N49" s="31"/>
      <c r="O49" s="91">
        <f>O50+O51+O55+O56+O58+O59+O57</f>
        <v>80000</v>
      </c>
      <c r="P49" s="91">
        <f t="shared" ref="P49:T49" si="15">P50+P51+P55+P56+P58+P59+P57</f>
        <v>0</v>
      </c>
      <c r="Q49" s="91">
        <f t="shared" si="15"/>
        <v>80000</v>
      </c>
      <c r="R49" s="91">
        <f t="shared" si="15"/>
        <v>0</v>
      </c>
      <c r="S49" s="91">
        <f t="shared" si="15"/>
        <v>80000</v>
      </c>
      <c r="T49" s="91">
        <f t="shared" si="15"/>
        <v>0</v>
      </c>
    </row>
    <row r="50" spans="2:20" s="10" customFormat="1" ht="22.5" hidden="1" customHeight="1">
      <c r="B50" s="177"/>
      <c r="C50" s="12" t="s">
        <v>76</v>
      </c>
      <c r="D50" s="32" t="s">
        <v>191</v>
      </c>
      <c r="E50" s="67" t="s">
        <v>48</v>
      </c>
      <c r="F50" s="65" t="s">
        <v>52</v>
      </c>
      <c r="G50" s="65" t="s">
        <v>162</v>
      </c>
      <c r="H50" s="31" t="s">
        <v>123</v>
      </c>
      <c r="I50" s="31" t="s">
        <v>48</v>
      </c>
      <c r="J50" s="31" t="s">
        <v>123</v>
      </c>
      <c r="K50" s="31" t="s">
        <v>283</v>
      </c>
      <c r="L50" s="66" t="s">
        <v>157</v>
      </c>
      <c r="M50" s="66" t="s">
        <v>12</v>
      </c>
      <c r="N50" s="11" t="s">
        <v>77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</row>
    <row r="51" spans="2:20" s="10" customFormat="1" ht="22.5" hidden="1" customHeight="1">
      <c r="B51" s="177"/>
      <c r="C51" s="39" t="s">
        <v>129</v>
      </c>
      <c r="D51" s="32" t="s">
        <v>191</v>
      </c>
      <c r="E51" s="67" t="s">
        <v>48</v>
      </c>
      <c r="F51" s="65" t="s">
        <v>52</v>
      </c>
      <c r="G51" s="65" t="s">
        <v>162</v>
      </c>
      <c r="H51" s="31" t="s">
        <v>123</v>
      </c>
      <c r="I51" s="31" t="s">
        <v>48</v>
      </c>
      <c r="J51" s="31" t="s">
        <v>123</v>
      </c>
      <c r="K51" s="31" t="s">
        <v>283</v>
      </c>
      <c r="L51" s="66" t="s">
        <v>157</v>
      </c>
      <c r="M51" s="66" t="s">
        <v>12</v>
      </c>
      <c r="N51" s="11" t="s">
        <v>78</v>
      </c>
      <c r="O51" s="94">
        <f t="shared" ref="O51:T51" si="16">O52+O53+O54</f>
        <v>0</v>
      </c>
      <c r="P51" s="94">
        <f t="shared" si="16"/>
        <v>0</v>
      </c>
      <c r="Q51" s="94">
        <f t="shared" si="16"/>
        <v>0</v>
      </c>
      <c r="R51" s="94">
        <f t="shared" si="16"/>
        <v>0</v>
      </c>
      <c r="S51" s="94">
        <f t="shared" si="16"/>
        <v>0</v>
      </c>
      <c r="T51" s="94">
        <f t="shared" si="16"/>
        <v>0</v>
      </c>
    </row>
    <row r="52" spans="2:20" s="10" customFormat="1" ht="22.5" hidden="1" customHeight="1">
      <c r="B52" s="177"/>
      <c r="C52" s="39" t="s">
        <v>402</v>
      </c>
      <c r="D52" s="32" t="s">
        <v>191</v>
      </c>
      <c r="E52" s="67" t="s">
        <v>48</v>
      </c>
      <c r="F52" s="65" t="s">
        <v>52</v>
      </c>
      <c r="G52" s="65" t="s">
        <v>162</v>
      </c>
      <c r="H52" s="31" t="s">
        <v>123</v>
      </c>
      <c r="I52" s="31" t="s">
        <v>48</v>
      </c>
      <c r="J52" s="31" t="s">
        <v>123</v>
      </c>
      <c r="K52" s="31" t="s">
        <v>283</v>
      </c>
      <c r="L52" s="66" t="s">
        <v>157</v>
      </c>
      <c r="M52" s="66" t="s">
        <v>12</v>
      </c>
      <c r="N52" s="51" t="s">
        <v>294</v>
      </c>
      <c r="O52" s="95">
        <v>0</v>
      </c>
      <c r="P52" s="94">
        <v>0</v>
      </c>
      <c r="Q52" s="95">
        <v>0</v>
      </c>
      <c r="R52" s="94">
        <v>0</v>
      </c>
      <c r="S52" s="95">
        <v>0</v>
      </c>
      <c r="T52" s="94">
        <v>0</v>
      </c>
    </row>
    <row r="53" spans="2:20" s="10" customFormat="1" ht="22.5" hidden="1" customHeight="1">
      <c r="B53" s="177"/>
      <c r="C53" s="12" t="s">
        <v>130</v>
      </c>
      <c r="D53" s="32" t="s">
        <v>191</v>
      </c>
      <c r="E53" s="67" t="s">
        <v>48</v>
      </c>
      <c r="F53" s="65" t="s">
        <v>52</v>
      </c>
      <c r="G53" s="65" t="s">
        <v>162</v>
      </c>
      <c r="H53" s="31" t="s">
        <v>123</v>
      </c>
      <c r="I53" s="31" t="s">
        <v>48</v>
      </c>
      <c r="J53" s="31" t="s">
        <v>123</v>
      </c>
      <c r="K53" s="31" t="s">
        <v>283</v>
      </c>
      <c r="L53" s="66" t="s">
        <v>157</v>
      </c>
      <c r="M53" s="66" t="s">
        <v>12</v>
      </c>
      <c r="N53" s="51" t="s">
        <v>174</v>
      </c>
      <c r="O53" s="95">
        <v>0</v>
      </c>
      <c r="P53" s="94">
        <v>0</v>
      </c>
      <c r="Q53" s="95">
        <v>0</v>
      </c>
      <c r="R53" s="94">
        <v>0</v>
      </c>
      <c r="S53" s="95">
        <v>0</v>
      </c>
      <c r="T53" s="94">
        <v>0</v>
      </c>
    </row>
    <row r="54" spans="2:20" s="10" customFormat="1" ht="22.5" hidden="1" customHeight="1">
      <c r="B54" s="177"/>
      <c r="C54" s="12" t="s">
        <v>131</v>
      </c>
      <c r="D54" s="32" t="s">
        <v>191</v>
      </c>
      <c r="E54" s="67" t="s">
        <v>48</v>
      </c>
      <c r="F54" s="65" t="s">
        <v>52</v>
      </c>
      <c r="G54" s="65" t="s">
        <v>162</v>
      </c>
      <c r="H54" s="31" t="s">
        <v>123</v>
      </c>
      <c r="I54" s="31" t="s">
        <v>48</v>
      </c>
      <c r="J54" s="31" t="s">
        <v>123</v>
      </c>
      <c r="K54" s="31" t="s">
        <v>283</v>
      </c>
      <c r="L54" s="66" t="s">
        <v>157</v>
      </c>
      <c r="M54" s="66" t="s">
        <v>12</v>
      </c>
      <c r="N54" s="51" t="s">
        <v>293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</row>
    <row r="55" spans="2:20" s="10" customFormat="1" ht="22.5" hidden="1" customHeight="1">
      <c r="B55" s="177"/>
      <c r="C55" s="12" t="s">
        <v>1</v>
      </c>
      <c r="D55" s="32" t="s">
        <v>191</v>
      </c>
      <c r="E55" s="67" t="s">
        <v>48</v>
      </c>
      <c r="F55" s="65" t="s">
        <v>52</v>
      </c>
      <c r="G55" s="65" t="s">
        <v>162</v>
      </c>
      <c r="H55" s="31" t="s">
        <v>123</v>
      </c>
      <c r="I55" s="31" t="s">
        <v>48</v>
      </c>
      <c r="J55" s="31" t="s">
        <v>123</v>
      </c>
      <c r="K55" s="31" t="s">
        <v>283</v>
      </c>
      <c r="L55" s="66" t="s">
        <v>157</v>
      </c>
      <c r="M55" s="66" t="s">
        <v>12</v>
      </c>
      <c r="N55" s="11" t="s">
        <v>79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</row>
    <row r="56" spans="2:20" s="10" customFormat="1" ht="22.5" hidden="1" customHeight="1">
      <c r="B56" s="177"/>
      <c r="C56" s="12" t="s">
        <v>45</v>
      </c>
      <c r="D56" s="32" t="s">
        <v>191</v>
      </c>
      <c r="E56" s="67" t="s">
        <v>48</v>
      </c>
      <c r="F56" s="65" t="s">
        <v>52</v>
      </c>
      <c r="G56" s="65" t="s">
        <v>162</v>
      </c>
      <c r="H56" s="31" t="s">
        <v>123</v>
      </c>
      <c r="I56" s="31" t="s">
        <v>48</v>
      </c>
      <c r="J56" s="31" t="s">
        <v>123</v>
      </c>
      <c r="K56" s="31" t="s">
        <v>283</v>
      </c>
      <c r="L56" s="66" t="s">
        <v>157</v>
      </c>
      <c r="M56" s="66" t="s">
        <v>12</v>
      </c>
      <c r="N56" s="11" t="s">
        <v>72</v>
      </c>
      <c r="O56" s="94">
        <v>35000</v>
      </c>
      <c r="P56" s="94">
        <v>0</v>
      </c>
      <c r="Q56" s="94">
        <v>35000</v>
      </c>
      <c r="R56" s="94">
        <v>0</v>
      </c>
      <c r="S56" s="94">
        <v>35000</v>
      </c>
      <c r="T56" s="94">
        <v>0</v>
      </c>
    </row>
    <row r="57" spans="2:20" s="10" customFormat="1" ht="22.5" hidden="1" customHeight="1">
      <c r="B57" s="177"/>
      <c r="C57" s="12" t="s">
        <v>421</v>
      </c>
      <c r="D57" s="32" t="s">
        <v>191</v>
      </c>
      <c r="E57" s="67" t="s">
        <v>48</v>
      </c>
      <c r="F57" s="65" t="s">
        <v>52</v>
      </c>
      <c r="G57" s="65" t="s">
        <v>162</v>
      </c>
      <c r="H57" s="31" t="s">
        <v>123</v>
      </c>
      <c r="I57" s="31" t="s">
        <v>48</v>
      </c>
      <c r="J57" s="31" t="s">
        <v>123</v>
      </c>
      <c r="K57" s="31" t="s">
        <v>283</v>
      </c>
      <c r="L57" s="66" t="s">
        <v>157</v>
      </c>
      <c r="M57" s="66" t="s">
        <v>12</v>
      </c>
      <c r="N57" s="11" t="s">
        <v>422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</row>
    <row r="58" spans="2:20" s="10" customFormat="1" ht="22.5" hidden="1" customHeight="1">
      <c r="B58" s="177"/>
      <c r="C58" s="12" t="s">
        <v>73</v>
      </c>
      <c r="D58" s="32" t="s">
        <v>191</v>
      </c>
      <c r="E58" s="65" t="s">
        <v>48</v>
      </c>
      <c r="F58" s="65" t="s">
        <v>52</v>
      </c>
      <c r="G58" s="65" t="s">
        <v>162</v>
      </c>
      <c r="H58" s="31" t="s">
        <v>123</v>
      </c>
      <c r="I58" s="31" t="s">
        <v>48</v>
      </c>
      <c r="J58" s="31" t="s">
        <v>123</v>
      </c>
      <c r="K58" s="31" t="s">
        <v>283</v>
      </c>
      <c r="L58" s="66" t="s">
        <v>157</v>
      </c>
      <c r="M58" s="66" t="s">
        <v>12</v>
      </c>
      <c r="N58" s="11" t="s">
        <v>74</v>
      </c>
      <c r="O58" s="94">
        <v>30000</v>
      </c>
      <c r="P58" s="94">
        <v>0</v>
      </c>
      <c r="Q58" s="94">
        <v>30000</v>
      </c>
      <c r="R58" s="94">
        <v>0</v>
      </c>
      <c r="S58" s="94">
        <v>30000</v>
      </c>
      <c r="T58" s="94">
        <v>0</v>
      </c>
    </row>
    <row r="59" spans="2:20" s="10" customFormat="1" ht="22.5" hidden="1" customHeight="1">
      <c r="B59" s="177"/>
      <c r="C59" s="36" t="s">
        <v>132</v>
      </c>
      <c r="D59" s="32" t="s">
        <v>191</v>
      </c>
      <c r="E59" s="67" t="s">
        <v>48</v>
      </c>
      <c r="F59" s="67" t="s">
        <v>52</v>
      </c>
      <c r="G59" s="65" t="s">
        <v>162</v>
      </c>
      <c r="H59" s="31" t="s">
        <v>123</v>
      </c>
      <c r="I59" s="31" t="s">
        <v>48</v>
      </c>
      <c r="J59" s="31" t="s">
        <v>123</v>
      </c>
      <c r="K59" s="31" t="s">
        <v>283</v>
      </c>
      <c r="L59" s="66" t="s">
        <v>157</v>
      </c>
      <c r="M59" s="66" t="s">
        <v>12</v>
      </c>
      <c r="N59" s="11" t="s">
        <v>75</v>
      </c>
      <c r="O59" s="96">
        <f>O60+O61+O62+O63</f>
        <v>15000</v>
      </c>
      <c r="P59" s="96">
        <f t="shared" ref="P59:T59" si="17">P60+P61+P62+P63</f>
        <v>0</v>
      </c>
      <c r="Q59" s="96">
        <f t="shared" si="17"/>
        <v>15000</v>
      </c>
      <c r="R59" s="96">
        <f t="shared" si="17"/>
        <v>0</v>
      </c>
      <c r="S59" s="96">
        <f t="shared" si="17"/>
        <v>15000</v>
      </c>
      <c r="T59" s="96">
        <f t="shared" si="17"/>
        <v>0</v>
      </c>
    </row>
    <row r="60" spans="2:20" s="10" customFormat="1" ht="22.5" hidden="1" customHeight="1">
      <c r="B60" s="177"/>
      <c r="C60" s="12" t="s">
        <v>306</v>
      </c>
      <c r="D60" s="32" t="s">
        <v>191</v>
      </c>
      <c r="E60" s="65" t="s">
        <v>48</v>
      </c>
      <c r="F60" s="65" t="s">
        <v>52</v>
      </c>
      <c r="G60" s="65" t="s">
        <v>162</v>
      </c>
      <c r="H60" s="31" t="s">
        <v>123</v>
      </c>
      <c r="I60" s="31" t="s">
        <v>48</v>
      </c>
      <c r="J60" s="31" t="s">
        <v>123</v>
      </c>
      <c r="K60" s="31" t="s">
        <v>283</v>
      </c>
      <c r="L60" s="66" t="s">
        <v>157</v>
      </c>
      <c r="M60" s="66" t="s">
        <v>12</v>
      </c>
      <c r="N60" s="52" t="s">
        <v>399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</row>
    <row r="61" spans="2:20" s="10" customFormat="1" ht="22.5" hidden="1" customHeight="1">
      <c r="B61" s="177"/>
      <c r="C61" s="12" t="s">
        <v>401</v>
      </c>
      <c r="D61" s="32" t="s">
        <v>191</v>
      </c>
      <c r="E61" s="65" t="s">
        <v>48</v>
      </c>
      <c r="F61" s="65" t="s">
        <v>52</v>
      </c>
      <c r="G61" s="65" t="s">
        <v>162</v>
      </c>
      <c r="H61" s="31" t="s">
        <v>123</v>
      </c>
      <c r="I61" s="31" t="s">
        <v>48</v>
      </c>
      <c r="J61" s="31" t="s">
        <v>123</v>
      </c>
      <c r="K61" s="31" t="s">
        <v>283</v>
      </c>
      <c r="L61" s="66" t="s">
        <v>157</v>
      </c>
      <c r="M61" s="66" t="s">
        <v>12</v>
      </c>
      <c r="N61" s="52" t="s">
        <v>400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</row>
    <row r="62" spans="2:20" s="10" customFormat="1" ht="22.5" hidden="1" customHeight="1">
      <c r="B62" s="177"/>
      <c r="C62" s="12" t="s">
        <v>133</v>
      </c>
      <c r="D62" s="32" t="s">
        <v>191</v>
      </c>
      <c r="E62" s="67" t="s">
        <v>48</v>
      </c>
      <c r="F62" s="65" t="s">
        <v>52</v>
      </c>
      <c r="G62" s="65" t="s">
        <v>162</v>
      </c>
      <c r="H62" s="31" t="s">
        <v>123</v>
      </c>
      <c r="I62" s="31" t="s">
        <v>48</v>
      </c>
      <c r="J62" s="31" t="s">
        <v>123</v>
      </c>
      <c r="K62" s="31" t="s">
        <v>283</v>
      </c>
      <c r="L62" s="66" t="s">
        <v>157</v>
      </c>
      <c r="M62" s="66" t="s">
        <v>12</v>
      </c>
      <c r="N62" s="51" t="s">
        <v>398</v>
      </c>
      <c r="O62" s="94">
        <v>15000</v>
      </c>
      <c r="P62" s="94">
        <v>0</v>
      </c>
      <c r="Q62" s="94">
        <v>15000</v>
      </c>
      <c r="R62" s="94">
        <v>0</v>
      </c>
      <c r="S62" s="94">
        <v>15000</v>
      </c>
      <c r="T62" s="94">
        <v>0</v>
      </c>
    </row>
    <row r="63" spans="2:20" s="10" customFormat="1" ht="22.5" hidden="1" customHeight="1">
      <c r="B63" s="177"/>
      <c r="C63" s="12" t="s">
        <v>437</v>
      </c>
      <c r="D63" s="32" t="s">
        <v>191</v>
      </c>
      <c r="E63" s="67" t="s">
        <v>48</v>
      </c>
      <c r="F63" s="65" t="s">
        <v>52</v>
      </c>
      <c r="G63" s="65" t="s">
        <v>162</v>
      </c>
      <c r="H63" s="31" t="s">
        <v>123</v>
      </c>
      <c r="I63" s="31" t="s">
        <v>48</v>
      </c>
      <c r="J63" s="31" t="s">
        <v>123</v>
      </c>
      <c r="K63" s="31" t="s">
        <v>283</v>
      </c>
      <c r="L63" s="66" t="s">
        <v>157</v>
      </c>
      <c r="M63" s="66" t="s">
        <v>12</v>
      </c>
      <c r="N63" s="52" t="s">
        <v>436</v>
      </c>
      <c r="O63" s="91">
        <v>0</v>
      </c>
      <c r="P63" s="91">
        <v>0</v>
      </c>
      <c r="Q63" s="91">
        <v>0</v>
      </c>
      <c r="R63" s="91">
        <v>0</v>
      </c>
      <c r="S63" s="91">
        <v>0</v>
      </c>
      <c r="T63" s="91">
        <v>0</v>
      </c>
    </row>
    <row r="64" spans="2:20" s="10" customFormat="1" ht="22.5" customHeight="1">
      <c r="B64" s="177"/>
      <c r="C64" s="209" t="s">
        <v>505</v>
      </c>
      <c r="D64" s="32" t="s">
        <v>191</v>
      </c>
      <c r="E64" s="67" t="s">
        <v>48</v>
      </c>
      <c r="F64" s="65" t="s">
        <v>52</v>
      </c>
      <c r="G64" s="65" t="s">
        <v>162</v>
      </c>
      <c r="H64" s="31" t="s">
        <v>123</v>
      </c>
      <c r="I64" s="31" t="s">
        <v>48</v>
      </c>
      <c r="J64" s="31" t="s">
        <v>123</v>
      </c>
      <c r="K64" s="31" t="s">
        <v>283</v>
      </c>
      <c r="L64" s="66" t="s">
        <v>157</v>
      </c>
      <c r="M64" s="66" t="s">
        <v>504</v>
      </c>
      <c r="N64" s="52"/>
      <c r="O64" s="91">
        <f>SUM(O65)</f>
        <v>30000</v>
      </c>
      <c r="P64" s="91">
        <f t="shared" ref="P64:T64" si="18">SUM(P65)</f>
        <v>0</v>
      </c>
      <c r="Q64" s="91">
        <f t="shared" si="18"/>
        <v>32000</v>
      </c>
      <c r="R64" s="91">
        <f t="shared" si="18"/>
        <v>0</v>
      </c>
      <c r="S64" s="91">
        <f t="shared" si="18"/>
        <v>32000</v>
      </c>
      <c r="T64" s="91">
        <f t="shared" si="18"/>
        <v>0</v>
      </c>
    </row>
    <row r="65" spans="2:20" s="10" customFormat="1" ht="22.5" hidden="1" customHeight="1">
      <c r="B65" s="177"/>
      <c r="C65" s="209" t="s">
        <v>129</v>
      </c>
      <c r="D65" s="32" t="s">
        <v>191</v>
      </c>
      <c r="E65" s="67" t="s">
        <v>48</v>
      </c>
      <c r="F65" s="65" t="s">
        <v>52</v>
      </c>
      <c r="G65" s="65" t="s">
        <v>162</v>
      </c>
      <c r="H65" s="31" t="s">
        <v>123</v>
      </c>
      <c r="I65" s="31" t="s">
        <v>48</v>
      </c>
      <c r="J65" s="31" t="s">
        <v>123</v>
      </c>
      <c r="K65" s="31" t="s">
        <v>283</v>
      </c>
      <c r="L65" s="66" t="s">
        <v>157</v>
      </c>
      <c r="M65" s="66" t="s">
        <v>504</v>
      </c>
      <c r="N65" s="66" t="s">
        <v>78</v>
      </c>
      <c r="O65" s="91">
        <v>30000</v>
      </c>
      <c r="P65" s="91">
        <v>0</v>
      </c>
      <c r="Q65" s="91">
        <v>32000</v>
      </c>
      <c r="R65" s="91">
        <v>0</v>
      </c>
      <c r="S65" s="91">
        <v>32000</v>
      </c>
      <c r="T65" s="91">
        <v>0</v>
      </c>
    </row>
    <row r="66" spans="2:20" s="10" customFormat="1" ht="22.5" hidden="1" customHeight="1">
      <c r="B66" s="177"/>
      <c r="C66" s="64" t="s">
        <v>161</v>
      </c>
      <c r="D66" s="32" t="s">
        <v>191</v>
      </c>
      <c r="E66" s="67" t="s">
        <v>48</v>
      </c>
      <c r="F66" s="65" t="s">
        <v>52</v>
      </c>
      <c r="G66" s="65" t="s">
        <v>162</v>
      </c>
      <c r="H66" s="31" t="s">
        <v>123</v>
      </c>
      <c r="I66" s="31" t="s">
        <v>48</v>
      </c>
      <c r="J66" s="31" t="s">
        <v>123</v>
      </c>
      <c r="K66" s="31" t="s">
        <v>283</v>
      </c>
      <c r="L66" s="66" t="s">
        <v>157</v>
      </c>
      <c r="M66" s="66" t="s">
        <v>197</v>
      </c>
      <c r="N66" s="31"/>
      <c r="O66" s="91">
        <f t="shared" ref="O66:T66" si="19">O67+O71+O75</f>
        <v>0</v>
      </c>
      <c r="P66" s="91">
        <f t="shared" si="19"/>
        <v>0</v>
      </c>
      <c r="Q66" s="91">
        <f t="shared" si="19"/>
        <v>0</v>
      </c>
      <c r="R66" s="91">
        <f t="shared" si="19"/>
        <v>0</v>
      </c>
      <c r="S66" s="91">
        <f t="shared" si="19"/>
        <v>0</v>
      </c>
      <c r="T66" s="91">
        <f t="shared" si="19"/>
        <v>0</v>
      </c>
    </row>
    <row r="67" spans="2:20" s="10" customFormat="1" ht="34.5" hidden="1" customHeight="1">
      <c r="B67" s="177"/>
      <c r="C67" s="176" t="s">
        <v>212</v>
      </c>
      <c r="D67" s="32" t="s">
        <v>191</v>
      </c>
      <c r="E67" s="11" t="s">
        <v>48</v>
      </c>
      <c r="F67" s="65" t="s">
        <v>52</v>
      </c>
      <c r="G67" s="65" t="s">
        <v>162</v>
      </c>
      <c r="H67" s="31" t="s">
        <v>123</v>
      </c>
      <c r="I67" s="31" t="s">
        <v>48</v>
      </c>
      <c r="J67" s="31" t="s">
        <v>123</v>
      </c>
      <c r="K67" s="31" t="s">
        <v>283</v>
      </c>
      <c r="L67" s="66" t="s">
        <v>157</v>
      </c>
      <c r="M67" s="66" t="s">
        <v>195</v>
      </c>
      <c r="N67" s="31"/>
      <c r="O67" s="91">
        <f t="shared" ref="O67:T67" si="20">O68</f>
        <v>0</v>
      </c>
      <c r="P67" s="91">
        <f t="shared" si="20"/>
        <v>0</v>
      </c>
      <c r="Q67" s="91">
        <f t="shared" si="20"/>
        <v>0</v>
      </c>
      <c r="R67" s="91">
        <f t="shared" si="20"/>
        <v>0</v>
      </c>
      <c r="S67" s="91">
        <f t="shared" si="20"/>
        <v>0</v>
      </c>
      <c r="T67" s="91">
        <f t="shared" si="20"/>
        <v>0</v>
      </c>
    </row>
    <row r="68" spans="2:20" s="3" customFormat="1" ht="22.5" hidden="1" customHeight="1">
      <c r="B68" s="173"/>
      <c r="C68" s="12" t="s">
        <v>57</v>
      </c>
      <c r="D68" s="32" t="s">
        <v>191</v>
      </c>
      <c r="E68" s="67" t="s">
        <v>48</v>
      </c>
      <c r="F68" s="65" t="s">
        <v>52</v>
      </c>
      <c r="G68" s="65" t="s">
        <v>162</v>
      </c>
      <c r="H68" s="31" t="s">
        <v>123</v>
      </c>
      <c r="I68" s="31" t="s">
        <v>48</v>
      </c>
      <c r="J68" s="31" t="s">
        <v>123</v>
      </c>
      <c r="K68" s="31" t="s">
        <v>283</v>
      </c>
      <c r="L68" s="66" t="s">
        <v>157</v>
      </c>
      <c r="M68" s="66" t="s">
        <v>195</v>
      </c>
      <c r="N68" s="11" t="s">
        <v>366</v>
      </c>
      <c r="O68" s="94">
        <f t="shared" ref="O68:T68" si="21">O69+O70</f>
        <v>0</v>
      </c>
      <c r="P68" s="94">
        <f t="shared" si="21"/>
        <v>0</v>
      </c>
      <c r="Q68" s="94">
        <f t="shared" si="21"/>
        <v>0</v>
      </c>
      <c r="R68" s="94">
        <f t="shared" si="21"/>
        <v>0</v>
      </c>
      <c r="S68" s="94">
        <f t="shared" si="21"/>
        <v>0</v>
      </c>
      <c r="T68" s="94">
        <f t="shared" si="21"/>
        <v>0</v>
      </c>
    </row>
    <row r="69" spans="2:20" s="3" customFormat="1" ht="22.5" hidden="1" customHeight="1">
      <c r="B69" s="173"/>
      <c r="C69" s="12" t="s">
        <v>307</v>
      </c>
      <c r="D69" s="32" t="s">
        <v>191</v>
      </c>
      <c r="E69" s="67" t="s">
        <v>48</v>
      </c>
      <c r="F69" s="65" t="s">
        <v>52</v>
      </c>
      <c r="G69" s="65" t="s">
        <v>162</v>
      </c>
      <c r="H69" s="31" t="s">
        <v>123</v>
      </c>
      <c r="I69" s="31" t="s">
        <v>48</v>
      </c>
      <c r="J69" s="31" t="s">
        <v>123</v>
      </c>
      <c r="K69" s="31" t="s">
        <v>283</v>
      </c>
      <c r="L69" s="66" t="s">
        <v>157</v>
      </c>
      <c r="M69" s="66" t="s">
        <v>195</v>
      </c>
      <c r="N69" s="52" t="s">
        <v>367</v>
      </c>
      <c r="O69" s="94">
        <v>0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</row>
    <row r="70" spans="2:20" s="3" customFormat="1" ht="22.5" hidden="1" customHeight="1">
      <c r="B70" s="173"/>
      <c r="C70" s="12" t="s">
        <v>223</v>
      </c>
      <c r="D70" s="32" t="s">
        <v>191</v>
      </c>
      <c r="E70" s="67" t="s">
        <v>48</v>
      </c>
      <c r="F70" s="65" t="s">
        <v>52</v>
      </c>
      <c r="G70" s="65" t="s">
        <v>162</v>
      </c>
      <c r="H70" s="31" t="s">
        <v>123</v>
      </c>
      <c r="I70" s="31" t="s">
        <v>48</v>
      </c>
      <c r="J70" s="31" t="s">
        <v>123</v>
      </c>
      <c r="K70" s="31" t="s">
        <v>283</v>
      </c>
      <c r="L70" s="66" t="s">
        <v>157</v>
      </c>
      <c r="M70" s="66" t="s">
        <v>195</v>
      </c>
      <c r="N70" s="52" t="s">
        <v>403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</row>
    <row r="71" spans="2:20" s="3" customFormat="1" ht="22.5" hidden="1" customHeight="1">
      <c r="B71" s="173"/>
      <c r="C71" s="12" t="s">
        <v>310</v>
      </c>
      <c r="D71" s="32" t="s">
        <v>191</v>
      </c>
      <c r="E71" s="11" t="s">
        <v>48</v>
      </c>
      <c r="F71" s="65" t="s">
        <v>52</v>
      </c>
      <c r="G71" s="65" t="s">
        <v>162</v>
      </c>
      <c r="H71" s="31" t="s">
        <v>123</v>
      </c>
      <c r="I71" s="31" t="s">
        <v>48</v>
      </c>
      <c r="J71" s="31" t="s">
        <v>123</v>
      </c>
      <c r="K71" s="31" t="s">
        <v>283</v>
      </c>
      <c r="L71" s="66" t="s">
        <v>157</v>
      </c>
      <c r="M71" s="66" t="s">
        <v>196</v>
      </c>
      <c r="N71" s="11"/>
      <c r="O71" s="94">
        <f t="shared" ref="O71:T72" si="22">O72</f>
        <v>0</v>
      </c>
      <c r="P71" s="94">
        <f t="shared" si="22"/>
        <v>0</v>
      </c>
      <c r="Q71" s="94">
        <f t="shared" si="22"/>
        <v>0</v>
      </c>
      <c r="R71" s="94">
        <f t="shared" si="22"/>
        <v>0</v>
      </c>
      <c r="S71" s="94">
        <f t="shared" si="22"/>
        <v>0</v>
      </c>
      <c r="T71" s="94">
        <f t="shared" si="22"/>
        <v>0</v>
      </c>
    </row>
    <row r="72" spans="2:20" s="3" customFormat="1" ht="22.5" hidden="1" customHeight="1">
      <c r="B72" s="173"/>
      <c r="C72" s="12" t="s">
        <v>57</v>
      </c>
      <c r="D72" s="32" t="s">
        <v>191</v>
      </c>
      <c r="E72" s="67" t="s">
        <v>48</v>
      </c>
      <c r="F72" s="65" t="s">
        <v>52</v>
      </c>
      <c r="G72" s="65" t="s">
        <v>162</v>
      </c>
      <c r="H72" s="31" t="s">
        <v>123</v>
      </c>
      <c r="I72" s="31" t="s">
        <v>48</v>
      </c>
      <c r="J72" s="31" t="s">
        <v>123</v>
      </c>
      <c r="K72" s="31" t="s">
        <v>283</v>
      </c>
      <c r="L72" s="66" t="s">
        <v>157</v>
      </c>
      <c r="M72" s="66" t="s">
        <v>196</v>
      </c>
      <c r="N72" s="11" t="s">
        <v>366</v>
      </c>
      <c r="O72" s="94">
        <f>O73+O74</f>
        <v>0</v>
      </c>
      <c r="P72" s="94">
        <f t="shared" si="22"/>
        <v>0</v>
      </c>
      <c r="Q72" s="94">
        <f t="shared" si="22"/>
        <v>0</v>
      </c>
      <c r="R72" s="94">
        <f t="shared" si="22"/>
        <v>0</v>
      </c>
      <c r="S72" s="94">
        <f t="shared" si="22"/>
        <v>0</v>
      </c>
      <c r="T72" s="94">
        <f t="shared" si="22"/>
        <v>0</v>
      </c>
    </row>
    <row r="73" spans="2:20" s="3" customFormat="1" ht="22.5" hidden="1" customHeight="1">
      <c r="B73" s="173"/>
      <c r="C73" s="12" t="s">
        <v>291</v>
      </c>
      <c r="D73" s="32" t="s">
        <v>191</v>
      </c>
      <c r="E73" s="67" t="s">
        <v>48</v>
      </c>
      <c r="F73" s="65" t="s">
        <v>52</v>
      </c>
      <c r="G73" s="65" t="s">
        <v>162</v>
      </c>
      <c r="H73" s="31" t="s">
        <v>123</v>
      </c>
      <c r="I73" s="31" t="s">
        <v>48</v>
      </c>
      <c r="J73" s="31" t="s">
        <v>123</v>
      </c>
      <c r="K73" s="31" t="s">
        <v>283</v>
      </c>
      <c r="L73" s="66" t="s">
        <v>157</v>
      </c>
      <c r="M73" s="66" t="s">
        <v>196</v>
      </c>
      <c r="N73" s="52" t="s">
        <v>368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</row>
    <row r="74" spans="2:20" s="3" customFormat="1" ht="22.5" hidden="1" customHeight="1">
      <c r="B74" s="173"/>
      <c r="C74" s="12" t="s">
        <v>404</v>
      </c>
      <c r="D74" s="32" t="s">
        <v>191</v>
      </c>
      <c r="E74" s="67" t="s">
        <v>48</v>
      </c>
      <c r="F74" s="65" t="s">
        <v>52</v>
      </c>
      <c r="G74" s="65" t="s">
        <v>162</v>
      </c>
      <c r="H74" s="31" t="s">
        <v>123</v>
      </c>
      <c r="I74" s="31" t="s">
        <v>48</v>
      </c>
      <c r="J74" s="31" t="s">
        <v>123</v>
      </c>
      <c r="K74" s="31" t="s">
        <v>283</v>
      </c>
      <c r="L74" s="66" t="s">
        <v>157</v>
      </c>
      <c r="M74" s="66" t="s">
        <v>196</v>
      </c>
      <c r="N74" s="52" t="s">
        <v>369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</row>
    <row r="75" spans="2:20" s="3" customFormat="1" ht="22.5" hidden="1" customHeight="1">
      <c r="B75" s="173"/>
      <c r="C75" s="12" t="s">
        <v>311</v>
      </c>
      <c r="D75" s="32" t="s">
        <v>191</v>
      </c>
      <c r="E75" s="67" t="s">
        <v>48</v>
      </c>
      <c r="F75" s="65" t="s">
        <v>52</v>
      </c>
      <c r="G75" s="65" t="s">
        <v>162</v>
      </c>
      <c r="H75" s="31" t="s">
        <v>123</v>
      </c>
      <c r="I75" s="31" t="s">
        <v>48</v>
      </c>
      <c r="J75" s="31" t="s">
        <v>123</v>
      </c>
      <c r="K75" s="31" t="s">
        <v>283</v>
      </c>
      <c r="L75" s="66" t="s">
        <v>157</v>
      </c>
      <c r="M75" s="66" t="s">
        <v>292</v>
      </c>
      <c r="N75" s="11"/>
      <c r="O75" s="94">
        <f t="shared" ref="O75:T75" si="23">O76+O78+O80</f>
        <v>0</v>
      </c>
      <c r="P75" s="94">
        <f t="shared" si="23"/>
        <v>0</v>
      </c>
      <c r="Q75" s="94">
        <f t="shared" si="23"/>
        <v>0</v>
      </c>
      <c r="R75" s="94">
        <f t="shared" si="23"/>
        <v>0</v>
      </c>
      <c r="S75" s="94">
        <f t="shared" si="23"/>
        <v>0</v>
      </c>
      <c r="T75" s="94">
        <f t="shared" si="23"/>
        <v>0</v>
      </c>
    </row>
    <row r="76" spans="2:20" s="3" customFormat="1" ht="22.5" hidden="1" customHeight="1">
      <c r="B76" s="173"/>
      <c r="C76" s="12" t="s">
        <v>57</v>
      </c>
      <c r="D76" s="32" t="s">
        <v>191</v>
      </c>
      <c r="E76" s="67" t="s">
        <v>48</v>
      </c>
      <c r="F76" s="65" t="s">
        <v>52</v>
      </c>
      <c r="G76" s="65" t="s">
        <v>162</v>
      </c>
      <c r="H76" s="31" t="s">
        <v>123</v>
      </c>
      <c r="I76" s="31" t="s">
        <v>48</v>
      </c>
      <c r="J76" s="31" t="s">
        <v>123</v>
      </c>
      <c r="K76" s="31" t="s">
        <v>283</v>
      </c>
      <c r="L76" s="66" t="s">
        <v>157</v>
      </c>
      <c r="M76" s="66" t="s">
        <v>292</v>
      </c>
      <c r="N76" s="11" t="s">
        <v>366</v>
      </c>
      <c r="O76" s="94">
        <f t="shared" ref="O76:T76" si="24">O77</f>
        <v>0</v>
      </c>
      <c r="P76" s="94">
        <f t="shared" si="24"/>
        <v>0</v>
      </c>
      <c r="Q76" s="94">
        <f t="shared" si="24"/>
        <v>0</v>
      </c>
      <c r="R76" s="94">
        <f t="shared" si="24"/>
        <v>0</v>
      </c>
      <c r="S76" s="94">
        <f t="shared" si="24"/>
        <v>0</v>
      </c>
      <c r="T76" s="94">
        <f t="shared" si="24"/>
        <v>0</v>
      </c>
    </row>
    <row r="77" spans="2:20" s="3" customFormat="1" ht="22.5" hidden="1" customHeight="1">
      <c r="B77" s="173"/>
      <c r="C77" s="12" t="s">
        <v>404</v>
      </c>
      <c r="D77" s="32" t="s">
        <v>191</v>
      </c>
      <c r="E77" s="67" t="s">
        <v>48</v>
      </c>
      <c r="F77" s="65" t="s">
        <v>52</v>
      </c>
      <c r="G77" s="65" t="s">
        <v>162</v>
      </c>
      <c r="H77" s="31" t="s">
        <v>123</v>
      </c>
      <c r="I77" s="31" t="s">
        <v>48</v>
      </c>
      <c r="J77" s="31" t="s">
        <v>123</v>
      </c>
      <c r="K77" s="31" t="s">
        <v>283</v>
      </c>
      <c r="L77" s="66" t="s">
        <v>157</v>
      </c>
      <c r="M77" s="66" t="s">
        <v>292</v>
      </c>
      <c r="N77" s="52" t="s">
        <v>369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</row>
    <row r="78" spans="2:20" s="3" customFormat="1" ht="39.75" hidden="1" customHeight="1">
      <c r="B78" s="173"/>
      <c r="C78" s="12" t="s">
        <v>406</v>
      </c>
      <c r="D78" s="32" t="s">
        <v>191</v>
      </c>
      <c r="E78" s="67" t="s">
        <v>48</v>
      </c>
      <c r="F78" s="65" t="s">
        <v>52</v>
      </c>
      <c r="G78" s="65" t="s">
        <v>162</v>
      </c>
      <c r="H78" s="31" t="s">
        <v>123</v>
      </c>
      <c r="I78" s="31" t="s">
        <v>48</v>
      </c>
      <c r="J78" s="31" t="s">
        <v>123</v>
      </c>
      <c r="K78" s="31" t="s">
        <v>283</v>
      </c>
      <c r="L78" s="66" t="s">
        <v>157</v>
      </c>
      <c r="M78" s="66" t="s">
        <v>292</v>
      </c>
      <c r="N78" s="11" t="s">
        <v>405</v>
      </c>
      <c r="O78" s="94">
        <f>O79</f>
        <v>0</v>
      </c>
      <c r="P78" s="94">
        <f t="shared" ref="O78:T80" si="25">P79</f>
        <v>0</v>
      </c>
      <c r="Q78" s="94">
        <f t="shared" si="25"/>
        <v>0</v>
      </c>
      <c r="R78" s="94">
        <f t="shared" si="25"/>
        <v>0</v>
      </c>
      <c r="S78" s="94">
        <f t="shared" si="25"/>
        <v>0</v>
      </c>
      <c r="T78" s="94">
        <f t="shared" si="25"/>
        <v>0</v>
      </c>
    </row>
    <row r="79" spans="2:20" s="3" customFormat="1" ht="36.75" hidden="1" customHeight="1">
      <c r="B79" s="173"/>
      <c r="C79" s="12" t="s">
        <v>406</v>
      </c>
      <c r="D79" s="32" t="s">
        <v>191</v>
      </c>
      <c r="E79" s="67" t="s">
        <v>48</v>
      </c>
      <c r="F79" s="65" t="s">
        <v>52</v>
      </c>
      <c r="G79" s="65" t="s">
        <v>162</v>
      </c>
      <c r="H79" s="31" t="s">
        <v>123</v>
      </c>
      <c r="I79" s="31" t="s">
        <v>48</v>
      </c>
      <c r="J79" s="31" t="s">
        <v>123</v>
      </c>
      <c r="K79" s="31" t="s">
        <v>283</v>
      </c>
      <c r="L79" s="66" t="s">
        <v>157</v>
      </c>
      <c r="M79" s="66" t="s">
        <v>292</v>
      </c>
      <c r="N79" s="52" t="s">
        <v>407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</row>
    <row r="80" spans="2:20" s="3" customFormat="1" ht="21.75" hidden="1" customHeight="1">
      <c r="B80" s="173"/>
      <c r="C80" s="12" t="s">
        <v>417</v>
      </c>
      <c r="D80" s="32" t="s">
        <v>191</v>
      </c>
      <c r="E80" s="67" t="s">
        <v>48</v>
      </c>
      <c r="F80" s="65" t="s">
        <v>52</v>
      </c>
      <c r="G80" s="65" t="s">
        <v>162</v>
      </c>
      <c r="H80" s="31" t="s">
        <v>123</v>
      </c>
      <c r="I80" s="31" t="s">
        <v>48</v>
      </c>
      <c r="J80" s="31" t="s">
        <v>123</v>
      </c>
      <c r="K80" s="31" t="s">
        <v>283</v>
      </c>
      <c r="L80" s="66" t="s">
        <v>157</v>
      </c>
      <c r="M80" s="66" t="s">
        <v>292</v>
      </c>
      <c r="N80" s="11" t="s">
        <v>370</v>
      </c>
      <c r="O80" s="94">
        <f t="shared" si="25"/>
        <v>0</v>
      </c>
      <c r="P80" s="94">
        <f t="shared" si="25"/>
        <v>0</v>
      </c>
      <c r="Q80" s="94">
        <f t="shared" si="25"/>
        <v>0</v>
      </c>
      <c r="R80" s="94">
        <f t="shared" si="25"/>
        <v>0</v>
      </c>
      <c r="S80" s="94">
        <f t="shared" si="25"/>
        <v>0</v>
      </c>
      <c r="T80" s="94">
        <f t="shared" si="25"/>
        <v>0</v>
      </c>
    </row>
    <row r="81" spans="2:20" s="3" customFormat="1" ht="21.75" hidden="1" customHeight="1">
      <c r="B81" s="173"/>
      <c r="C81" s="12" t="s">
        <v>417</v>
      </c>
      <c r="D81" s="32" t="s">
        <v>191</v>
      </c>
      <c r="E81" s="67" t="s">
        <v>48</v>
      </c>
      <c r="F81" s="65" t="s">
        <v>52</v>
      </c>
      <c r="G81" s="65" t="s">
        <v>162</v>
      </c>
      <c r="H81" s="31" t="s">
        <v>123</v>
      </c>
      <c r="I81" s="31" t="s">
        <v>48</v>
      </c>
      <c r="J81" s="31" t="s">
        <v>123</v>
      </c>
      <c r="K81" s="31" t="s">
        <v>283</v>
      </c>
      <c r="L81" s="66" t="s">
        <v>157</v>
      </c>
      <c r="M81" s="66" t="s">
        <v>292</v>
      </c>
      <c r="N81" s="52" t="s">
        <v>371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</row>
    <row r="82" spans="2:20" s="3" customFormat="1" ht="25.5" hidden="1" customHeight="1">
      <c r="B82" s="173"/>
      <c r="C82" s="77" t="s">
        <v>209</v>
      </c>
      <c r="D82" s="32" t="s">
        <v>191</v>
      </c>
      <c r="E82" s="67" t="s">
        <v>48</v>
      </c>
      <c r="F82" s="67" t="s">
        <v>207</v>
      </c>
      <c r="G82" s="65"/>
      <c r="H82" s="31"/>
      <c r="I82" s="31"/>
      <c r="J82" s="31"/>
      <c r="K82" s="31"/>
      <c r="L82" s="66"/>
      <c r="M82" s="71"/>
      <c r="N82" s="49"/>
      <c r="O82" s="94">
        <f t="shared" ref="O82:T82" si="26">SUM(O83)</f>
        <v>0</v>
      </c>
      <c r="P82" s="94">
        <f t="shared" si="26"/>
        <v>0</v>
      </c>
      <c r="Q82" s="94">
        <f t="shared" si="26"/>
        <v>0</v>
      </c>
      <c r="R82" s="94">
        <f t="shared" si="26"/>
        <v>0</v>
      </c>
      <c r="S82" s="94">
        <f t="shared" si="26"/>
        <v>0</v>
      </c>
      <c r="T82" s="94">
        <f t="shared" si="26"/>
        <v>0</v>
      </c>
    </row>
    <row r="83" spans="2:20" s="3" customFormat="1" ht="82.5" hidden="1" customHeight="1">
      <c r="B83" s="173"/>
      <c r="C83" s="118" t="s">
        <v>415</v>
      </c>
      <c r="D83" s="32" t="s">
        <v>191</v>
      </c>
      <c r="E83" s="67" t="s">
        <v>48</v>
      </c>
      <c r="F83" s="67" t="s">
        <v>207</v>
      </c>
      <c r="G83" s="65" t="s">
        <v>162</v>
      </c>
      <c r="H83" s="31" t="s">
        <v>157</v>
      </c>
      <c r="I83" s="31" t="s">
        <v>84</v>
      </c>
      <c r="J83" s="31" t="s">
        <v>157</v>
      </c>
      <c r="K83" s="31" t="s">
        <v>83</v>
      </c>
      <c r="L83" s="66" t="s">
        <v>157</v>
      </c>
      <c r="M83" s="71"/>
      <c r="N83" s="49"/>
      <c r="O83" s="94">
        <f t="shared" ref="O83:T83" si="27">SUM(O86)</f>
        <v>0</v>
      </c>
      <c r="P83" s="94">
        <f t="shared" si="27"/>
        <v>0</v>
      </c>
      <c r="Q83" s="94">
        <f t="shared" si="27"/>
        <v>0</v>
      </c>
      <c r="R83" s="94">
        <f t="shared" si="27"/>
        <v>0</v>
      </c>
      <c r="S83" s="94">
        <f t="shared" si="27"/>
        <v>0</v>
      </c>
      <c r="T83" s="94">
        <f t="shared" si="27"/>
        <v>0</v>
      </c>
    </row>
    <row r="84" spans="2:20" s="3" customFormat="1" ht="74.25" hidden="1" customHeight="1">
      <c r="B84" s="173"/>
      <c r="C84" s="110" t="s">
        <v>34</v>
      </c>
      <c r="D84" s="32" t="s">
        <v>191</v>
      </c>
      <c r="E84" s="67" t="s">
        <v>48</v>
      </c>
      <c r="F84" s="67" t="s">
        <v>207</v>
      </c>
      <c r="G84" s="65" t="s">
        <v>162</v>
      </c>
      <c r="H84" s="31" t="s">
        <v>123</v>
      </c>
      <c r="I84" s="31" t="s">
        <v>84</v>
      </c>
      <c r="J84" s="31" t="s">
        <v>157</v>
      </c>
      <c r="K84" s="31" t="s">
        <v>83</v>
      </c>
      <c r="L84" s="66" t="s">
        <v>157</v>
      </c>
      <c r="M84" s="71"/>
      <c r="N84" s="49"/>
      <c r="O84" s="94">
        <f t="shared" ref="O84:T88" si="28">O85</f>
        <v>0</v>
      </c>
      <c r="P84" s="94">
        <f t="shared" si="28"/>
        <v>0</v>
      </c>
      <c r="Q84" s="94">
        <f t="shared" si="28"/>
        <v>0</v>
      </c>
      <c r="R84" s="94">
        <f t="shared" si="28"/>
        <v>0</v>
      </c>
      <c r="S84" s="94">
        <f t="shared" si="28"/>
        <v>0</v>
      </c>
      <c r="T84" s="94">
        <f t="shared" si="28"/>
        <v>0</v>
      </c>
    </row>
    <row r="85" spans="2:20" s="3" customFormat="1" ht="74.25" hidden="1" customHeight="1">
      <c r="B85" s="173"/>
      <c r="C85" s="110" t="s">
        <v>416</v>
      </c>
      <c r="D85" s="32" t="s">
        <v>191</v>
      </c>
      <c r="E85" s="67" t="s">
        <v>48</v>
      </c>
      <c r="F85" s="67" t="s">
        <v>207</v>
      </c>
      <c r="G85" s="65" t="s">
        <v>162</v>
      </c>
      <c r="H85" s="31" t="s">
        <v>123</v>
      </c>
      <c r="I85" s="31" t="s">
        <v>48</v>
      </c>
      <c r="J85" s="31" t="s">
        <v>157</v>
      </c>
      <c r="K85" s="31" t="s">
        <v>83</v>
      </c>
      <c r="L85" s="66" t="s">
        <v>157</v>
      </c>
      <c r="M85" s="71"/>
      <c r="N85" s="49"/>
      <c r="O85" s="94">
        <f t="shared" si="28"/>
        <v>0</v>
      </c>
      <c r="P85" s="94">
        <f t="shared" si="28"/>
        <v>0</v>
      </c>
      <c r="Q85" s="94">
        <f t="shared" si="28"/>
        <v>0</v>
      </c>
      <c r="R85" s="94">
        <f t="shared" si="28"/>
        <v>0</v>
      </c>
      <c r="S85" s="94">
        <f t="shared" si="28"/>
        <v>0</v>
      </c>
      <c r="T85" s="94">
        <f t="shared" si="28"/>
        <v>0</v>
      </c>
    </row>
    <row r="86" spans="2:20" s="3" customFormat="1" ht="24" hidden="1" customHeight="1">
      <c r="B86" s="173"/>
      <c r="C86" s="110" t="s">
        <v>241</v>
      </c>
      <c r="D86" s="32" t="s">
        <v>191</v>
      </c>
      <c r="E86" s="67" t="s">
        <v>48</v>
      </c>
      <c r="F86" s="67" t="s">
        <v>207</v>
      </c>
      <c r="G86" s="65" t="s">
        <v>162</v>
      </c>
      <c r="H86" s="31" t="s">
        <v>123</v>
      </c>
      <c r="I86" s="31" t="s">
        <v>48</v>
      </c>
      <c r="J86" s="31" t="s">
        <v>123</v>
      </c>
      <c r="K86" s="31" t="s">
        <v>272</v>
      </c>
      <c r="L86" s="66" t="s">
        <v>157</v>
      </c>
      <c r="M86" s="71"/>
      <c r="N86" s="49"/>
      <c r="O86" s="94">
        <f t="shared" si="28"/>
        <v>0</v>
      </c>
      <c r="P86" s="94">
        <f t="shared" si="28"/>
        <v>0</v>
      </c>
      <c r="Q86" s="94">
        <f t="shared" si="28"/>
        <v>0</v>
      </c>
      <c r="R86" s="94">
        <f t="shared" si="28"/>
        <v>0</v>
      </c>
      <c r="S86" s="94">
        <f t="shared" si="28"/>
        <v>0</v>
      </c>
      <c r="T86" s="94">
        <f t="shared" si="28"/>
        <v>0</v>
      </c>
    </row>
    <row r="87" spans="2:20" s="3" customFormat="1" ht="20.25" hidden="1" customHeight="1">
      <c r="B87" s="173"/>
      <c r="C87" s="118" t="s">
        <v>488</v>
      </c>
      <c r="D87" s="32" t="s">
        <v>191</v>
      </c>
      <c r="E87" s="67" t="s">
        <v>48</v>
      </c>
      <c r="F87" s="67" t="s">
        <v>207</v>
      </c>
      <c r="G87" s="65" t="s">
        <v>162</v>
      </c>
      <c r="H87" s="31" t="s">
        <v>123</v>
      </c>
      <c r="I87" s="31" t="s">
        <v>48</v>
      </c>
      <c r="J87" s="31" t="s">
        <v>123</v>
      </c>
      <c r="K87" s="31" t="s">
        <v>272</v>
      </c>
      <c r="L87" s="66" t="s">
        <v>157</v>
      </c>
      <c r="M87" s="11" t="s">
        <v>103</v>
      </c>
      <c r="N87" s="49"/>
      <c r="O87" s="94">
        <f t="shared" si="28"/>
        <v>0</v>
      </c>
      <c r="P87" s="94">
        <f t="shared" si="28"/>
        <v>0</v>
      </c>
      <c r="Q87" s="94">
        <f t="shared" si="28"/>
        <v>0</v>
      </c>
      <c r="R87" s="94">
        <f t="shared" si="28"/>
        <v>0</v>
      </c>
      <c r="S87" s="94">
        <f t="shared" si="28"/>
        <v>0</v>
      </c>
      <c r="T87" s="94">
        <f t="shared" si="28"/>
        <v>0</v>
      </c>
    </row>
    <row r="88" spans="2:20" s="3" customFormat="1" ht="24" hidden="1" customHeight="1">
      <c r="B88" s="173"/>
      <c r="C88" s="118" t="s">
        <v>485</v>
      </c>
      <c r="D88" s="32" t="s">
        <v>191</v>
      </c>
      <c r="E88" s="67" t="s">
        <v>48</v>
      </c>
      <c r="F88" s="67" t="s">
        <v>207</v>
      </c>
      <c r="G88" s="65" t="s">
        <v>162</v>
      </c>
      <c r="H88" s="31" t="s">
        <v>123</v>
      </c>
      <c r="I88" s="31" t="s">
        <v>48</v>
      </c>
      <c r="J88" s="31" t="s">
        <v>123</v>
      </c>
      <c r="K88" s="31" t="s">
        <v>272</v>
      </c>
      <c r="L88" s="66" t="s">
        <v>157</v>
      </c>
      <c r="M88" s="71" t="s">
        <v>486</v>
      </c>
      <c r="N88" s="49"/>
      <c r="O88" s="94">
        <f t="shared" si="28"/>
        <v>0</v>
      </c>
      <c r="P88" s="94">
        <f t="shared" si="28"/>
        <v>0</v>
      </c>
      <c r="Q88" s="94">
        <f t="shared" si="28"/>
        <v>0</v>
      </c>
      <c r="R88" s="94">
        <f t="shared" si="28"/>
        <v>0</v>
      </c>
      <c r="S88" s="94">
        <f t="shared" si="28"/>
        <v>0</v>
      </c>
      <c r="T88" s="94">
        <f t="shared" si="28"/>
        <v>0</v>
      </c>
    </row>
    <row r="89" spans="2:20" s="3" customFormat="1" ht="23.25" hidden="1" customHeight="1">
      <c r="B89" s="173"/>
      <c r="C89" s="12" t="s">
        <v>487</v>
      </c>
      <c r="D89" s="32" t="s">
        <v>191</v>
      </c>
      <c r="E89" s="37" t="s">
        <v>48</v>
      </c>
      <c r="F89" s="67" t="s">
        <v>207</v>
      </c>
      <c r="G89" s="65" t="s">
        <v>162</v>
      </c>
      <c r="H89" s="31" t="s">
        <v>123</v>
      </c>
      <c r="I89" s="31" t="s">
        <v>48</v>
      </c>
      <c r="J89" s="31" t="s">
        <v>123</v>
      </c>
      <c r="K89" s="31" t="s">
        <v>272</v>
      </c>
      <c r="L89" s="66" t="s">
        <v>157</v>
      </c>
      <c r="M89" s="11" t="s">
        <v>486</v>
      </c>
      <c r="N89" s="11" t="s">
        <v>463</v>
      </c>
      <c r="O89" s="94">
        <v>0</v>
      </c>
      <c r="P89" s="94">
        <v>0</v>
      </c>
      <c r="Q89" s="94">
        <v>0</v>
      </c>
      <c r="R89" s="94">
        <v>0</v>
      </c>
      <c r="S89" s="94">
        <v>0</v>
      </c>
      <c r="T89" s="94">
        <v>0</v>
      </c>
    </row>
    <row r="90" spans="2:20" s="3" customFormat="1" ht="22.5" customHeight="1">
      <c r="B90" s="173"/>
      <c r="C90" s="118" t="s">
        <v>67</v>
      </c>
      <c r="D90" s="32" t="s">
        <v>191</v>
      </c>
      <c r="E90" s="13" t="s">
        <v>48</v>
      </c>
      <c r="F90" s="65" t="s">
        <v>66</v>
      </c>
      <c r="G90" s="65"/>
      <c r="H90" s="31"/>
      <c r="I90" s="31"/>
      <c r="J90" s="31"/>
      <c r="K90" s="31"/>
      <c r="L90" s="66"/>
      <c r="M90" s="72"/>
      <c r="N90" s="41"/>
      <c r="O90" s="94">
        <f t="shared" ref="O90:T96" si="29">O91</f>
        <v>40000</v>
      </c>
      <c r="P90" s="94">
        <f t="shared" si="29"/>
        <v>0</v>
      </c>
      <c r="Q90" s="94">
        <f t="shared" si="29"/>
        <v>50000</v>
      </c>
      <c r="R90" s="94">
        <f t="shared" si="29"/>
        <v>0</v>
      </c>
      <c r="S90" s="94">
        <f t="shared" si="29"/>
        <v>50000</v>
      </c>
      <c r="T90" s="94">
        <f t="shared" si="29"/>
        <v>0</v>
      </c>
    </row>
    <row r="91" spans="2:20" s="3" customFormat="1" ht="22.5" customHeight="1">
      <c r="B91" s="173"/>
      <c r="C91" s="135" t="s">
        <v>167</v>
      </c>
      <c r="D91" s="32" t="s">
        <v>191</v>
      </c>
      <c r="E91" s="13" t="s">
        <v>48</v>
      </c>
      <c r="F91" s="65" t="s">
        <v>66</v>
      </c>
      <c r="G91" s="65" t="s">
        <v>159</v>
      </c>
      <c r="H91" s="31" t="s">
        <v>157</v>
      </c>
      <c r="I91" s="31" t="s">
        <v>84</v>
      </c>
      <c r="J91" s="31" t="s">
        <v>157</v>
      </c>
      <c r="K91" s="31" t="s">
        <v>83</v>
      </c>
      <c r="L91" s="66" t="s">
        <v>157</v>
      </c>
      <c r="M91" s="66"/>
      <c r="N91" s="11"/>
      <c r="O91" s="94">
        <f t="shared" si="29"/>
        <v>40000</v>
      </c>
      <c r="P91" s="94">
        <f t="shared" si="29"/>
        <v>0</v>
      </c>
      <c r="Q91" s="94">
        <f t="shared" si="29"/>
        <v>50000</v>
      </c>
      <c r="R91" s="94">
        <f t="shared" si="29"/>
        <v>0</v>
      </c>
      <c r="S91" s="94">
        <f t="shared" si="29"/>
        <v>50000</v>
      </c>
      <c r="T91" s="94">
        <f t="shared" si="29"/>
        <v>0</v>
      </c>
    </row>
    <row r="92" spans="2:20" s="3" customFormat="1" ht="36" customHeight="1">
      <c r="B92" s="173"/>
      <c r="C92" s="129" t="s">
        <v>269</v>
      </c>
      <c r="D92" s="32" t="s">
        <v>191</v>
      </c>
      <c r="E92" s="13" t="s">
        <v>48</v>
      </c>
      <c r="F92" s="65" t="s">
        <v>66</v>
      </c>
      <c r="G92" s="65" t="s">
        <v>159</v>
      </c>
      <c r="H92" s="31" t="s">
        <v>123</v>
      </c>
      <c r="I92" s="31" t="s">
        <v>84</v>
      </c>
      <c r="J92" s="31" t="s">
        <v>157</v>
      </c>
      <c r="K92" s="31" t="s">
        <v>83</v>
      </c>
      <c r="L92" s="66" t="s">
        <v>157</v>
      </c>
      <c r="M92" s="66"/>
      <c r="N92" s="11"/>
      <c r="O92" s="94">
        <f t="shared" si="29"/>
        <v>40000</v>
      </c>
      <c r="P92" s="94">
        <f t="shared" si="29"/>
        <v>0</v>
      </c>
      <c r="Q92" s="94">
        <f t="shared" si="29"/>
        <v>50000</v>
      </c>
      <c r="R92" s="94">
        <f t="shared" si="29"/>
        <v>0</v>
      </c>
      <c r="S92" s="94">
        <f t="shared" si="29"/>
        <v>50000</v>
      </c>
      <c r="T92" s="94">
        <f t="shared" si="29"/>
        <v>0</v>
      </c>
    </row>
    <row r="93" spans="2:20" s="3" customFormat="1" ht="20.25" customHeight="1">
      <c r="B93" s="173"/>
      <c r="C93" s="129" t="s">
        <v>270</v>
      </c>
      <c r="D93" s="32" t="s">
        <v>191</v>
      </c>
      <c r="E93" s="13" t="s">
        <v>48</v>
      </c>
      <c r="F93" s="65" t="s">
        <v>66</v>
      </c>
      <c r="G93" s="65" t="s">
        <v>159</v>
      </c>
      <c r="H93" s="31" t="s">
        <v>123</v>
      </c>
      <c r="I93" s="31" t="s">
        <v>48</v>
      </c>
      <c r="J93" s="31" t="s">
        <v>157</v>
      </c>
      <c r="K93" s="31" t="s">
        <v>83</v>
      </c>
      <c r="L93" s="66" t="s">
        <v>157</v>
      </c>
      <c r="M93" s="66"/>
      <c r="N93" s="11"/>
      <c r="O93" s="94">
        <f t="shared" si="29"/>
        <v>40000</v>
      </c>
      <c r="P93" s="94">
        <f t="shared" si="29"/>
        <v>0</v>
      </c>
      <c r="Q93" s="94">
        <f t="shared" si="29"/>
        <v>50000</v>
      </c>
      <c r="R93" s="94">
        <f t="shared" si="29"/>
        <v>0</v>
      </c>
      <c r="S93" s="94">
        <f t="shared" si="29"/>
        <v>50000</v>
      </c>
      <c r="T93" s="94">
        <f t="shared" si="29"/>
        <v>0</v>
      </c>
    </row>
    <row r="94" spans="2:20" s="3" customFormat="1" ht="36" customHeight="1">
      <c r="B94" s="173"/>
      <c r="C94" s="110" t="s">
        <v>11</v>
      </c>
      <c r="D94" s="32" t="s">
        <v>191</v>
      </c>
      <c r="E94" s="13" t="s">
        <v>48</v>
      </c>
      <c r="F94" s="65" t="s">
        <v>66</v>
      </c>
      <c r="G94" s="65" t="s">
        <v>159</v>
      </c>
      <c r="H94" s="31" t="s">
        <v>123</v>
      </c>
      <c r="I94" s="31" t="s">
        <v>48</v>
      </c>
      <c r="J94" s="31" t="s">
        <v>123</v>
      </c>
      <c r="K94" s="31" t="s">
        <v>282</v>
      </c>
      <c r="L94" s="66" t="s">
        <v>157</v>
      </c>
      <c r="M94" s="66"/>
      <c r="N94" s="11"/>
      <c r="O94" s="94">
        <f t="shared" si="29"/>
        <v>40000</v>
      </c>
      <c r="P94" s="94">
        <f t="shared" si="29"/>
        <v>0</v>
      </c>
      <c r="Q94" s="94">
        <f t="shared" si="29"/>
        <v>50000</v>
      </c>
      <c r="R94" s="94">
        <f t="shared" si="29"/>
        <v>0</v>
      </c>
      <c r="S94" s="94">
        <f t="shared" si="29"/>
        <v>50000</v>
      </c>
      <c r="T94" s="94">
        <f t="shared" si="29"/>
        <v>0</v>
      </c>
    </row>
    <row r="95" spans="2:20" s="3" customFormat="1" ht="18.75" customHeight="1">
      <c r="B95" s="173"/>
      <c r="C95" s="118" t="s">
        <v>18</v>
      </c>
      <c r="D95" s="32" t="s">
        <v>191</v>
      </c>
      <c r="E95" s="13" t="s">
        <v>48</v>
      </c>
      <c r="F95" s="65" t="s">
        <v>66</v>
      </c>
      <c r="G95" s="65" t="s">
        <v>159</v>
      </c>
      <c r="H95" s="31" t="s">
        <v>123</v>
      </c>
      <c r="I95" s="31" t="s">
        <v>48</v>
      </c>
      <c r="J95" s="31" t="s">
        <v>123</v>
      </c>
      <c r="K95" s="31" t="s">
        <v>282</v>
      </c>
      <c r="L95" s="66" t="s">
        <v>157</v>
      </c>
      <c r="M95" s="11" t="s">
        <v>198</v>
      </c>
      <c r="N95" s="11"/>
      <c r="O95" s="94">
        <f t="shared" si="29"/>
        <v>40000</v>
      </c>
      <c r="P95" s="94">
        <f t="shared" si="29"/>
        <v>0</v>
      </c>
      <c r="Q95" s="94">
        <f t="shared" si="29"/>
        <v>50000</v>
      </c>
      <c r="R95" s="94">
        <f t="shared" si="29"/>
        <v>0</v>
      </c>
      <c r="S95" s="94">
        <f t="shared" si="29"/>
        <v>50000</v>
      </c>
      <c r="T95" s="94">
        <f t="shared" si="29"/>
        <v>0</v>
      </c>
    </row>
    <row r="96" spans="2:20" s="3" customFormat="1" ht="21" hidden="1" customHeight="1">
      <c r="B96" s="173"/>
      <c r="C96" s="12" t="s">
        <v>418</v>
      </c>
      <c r="D96" s="32" t="s">
        <v>191</v>
      </c>
      <c r="E96" s="13" t="s">
        <v>48</v>
      </c>
      <c r="F96" s="65" t="s">
        <v>66</v>
      </c>
      <c r="G96" s="65" t="s">
        <v>159</v>
      </c>
      <c r="H96" s="31" t="s">
        <v>123</v>
      </c>
      <c r="I96" s="31" t="s">
        <v>48</v>
      </c>
      <c r="J96" s="31" t="s">
        <v>123</v>
      </c>
      <c r="K96" s="31" t="s">
        <v>282</v>
      </c>
      <c r="L96" s="66" t="s">
        <v>157</v>
      </c>
      <c r="M96" s="11" t="s">
        <v>198</v>
      </c>
      <c r="N96" s="11" t="s">
        <v>464</v>
      </c>
      <c r="O96" s="94">
        <f>O97</f>
        <v>40000</v>
      </c>
      <c r="P96" s="94">
        <f t="shared" si="29"/>
        <v>0</v>
      </c>
      <c r="Q96" s="94">
        <f t="shared" si="29"/>
        <v>50000</v>
      </c>
      <c r="R96" s="94">
        <f t="shared" si="29"/>
        <v>0</v>
      </c>
      <c r="S96" s="94">
        <f t="shared" si="29"/>
        <v>50000</v>
      </c>
      <c r="T96" s="94">
        <f t="shared" si="29"/>
        <v>0</v>
      </c>
    </row>
    <row r="97" spans="2:20" s="3" customFormat="1" ht="21" hidden="1" customHeight="1">
      <c r="B97" s="173"/>
      <c r="C97" s="12" t="s">
        <v>419</v>
      </c>
      <c r="D97" s="32" t="s">
        <v>191</v>
      </c>
      <c r="E97" s="13" t="s">
        <v>48</v>
      </c>
      <c r="F97" s="65" t="s">
        <v>66</v>
      </c>
      <c r="G97" s="65" t="s">
        <v>159</v>
      </c>
      <c r="H97" s="31" t="s">
        <v>123</v>
      </c>
      <c r="I97" s="31" t="s">
        <v>48</v>
      </c>
      <c r="J97" s="31" t="s">
        <v>123</v>
      </c>
      <c r="K97" s="31" t="s">
        <v>282</v>
      </c>
      <c r="L97" s="66" t="s">
        <v>157</v>
      </c>
      <c r="M97" s="11" t="s">
        <v>198</v>
      </c>
      <c r="N97" s="52" t="s">
        <v>465</v>
      </c>
      <c r="O97" s="94">
        <v>40000</v>
      </c>
      <c r="P97" s="94">
        <v>0</v>
      </c>
      <c r="Q97" s="94">
        <v>50000</v>
      </c>
      <c r="R97" s="94">
        <v>0</v>
      </c>
      <c r="S97" s="94">
        <v>50000</v>
      </c>
      <c r="T97" s="94">
        <v>0</v>
      </c>
    </row>
    <row r="98" spans="2:20" s="3" customFormat="1" ht="20.25" customHeight="1">
      <c r="B98" s="173"/>
      <c r="C98" s="12" t="s">
        <v>135</v>
      </c>
      <c r="D98" s="32" t="s">
        <v>191</v>
      </c>
      <c r="E98" s="13" t="s">
        <v>48</v>
      </c>
      <c r="F98" s="65" t="s">
        <v>54</v>
      </c>
      <c r="G98" s="65"/>
      <c r="H98" s="31"/>
      <c r="I98" s="31"/>
      <c r="J98" s="31"/>
      <c r="K98" s="31"/>
      <c r="L98" s="66"/>
      <c r="M98" s="72"/>
      <c r="N98" s="41"/>
      <c r="O98" s="94">
        <f t="shared" ref="O98:T98" si="30">SUM(O99)</f>
        <v>1350821.72</v>
      </c>
      <c r="P98" s="94">
        <f t="shared" si="30"/>
        <v>0</v>
      </c>
      <c r="Q98" s="94">
        <f t="shared" si="30"/>
        <v>811979.63</v>
      </c>
      <c r="R98" s="94">
        <f t="shared" si="30"/>
        <v>0</v>
      </c>
      <c r="S98" s="94">
        <f t="shared" si="30"/>
        <v>886777.34000000008</v>
      </c>
      <c r="T98" s="94">
        <f t="shared" si="30"/>
        <v>0</v>
      </c>
    </row>
    <row r="99" spans="2:20" s="3" customFormat="1" ht="80.25" customHeight="1">
      <c r="B99" s="173"/>
      <c r="C99" s="118" t="s">
        <v>415</v>
      </c>
      <c r="D99" s="32" t="s">
        <v>191</v>
      </c>
      <c r="E99" s="13" t="s">
        <v>48</v>
      </c>
      <c r="F99" s="65" t="s">
        <v>54</v>
      </c>
      <c r="G99" s="65" t="s">
        <v>162</v>
      </c>
      <c r="H99" s="31" t="s">
        <v>157</v>
      </c>
      <c r="I99" s="31" t="s">
        <v>84</v>
      </c>
      <c r="J99" s="31" t="s">
        <v>157</v>
      </c>
      <c r="K99" s="31" t="s">
        <v>83</v>
      </c>
      <c r="L99" s="66" t="s">
        <v>157</v>
      </c>
      <c r="M99" s="66"/>
      <c r="N99" s="11"/>
      <c r="O99" s="94">
        <f t="shared" ref="O99:T99" si="31">O100+O153+O161</f>
        <v>1350821.72</v>
      </c>
      <c r="P99" s="94">
        <f t="shared" si="31"/>
        <v>0</v>
      </c>
      <c r="Q99" s="94">
        <f t="shared" si="31"/>
        <v>811979.63</v>
      </c>
      <c r="R99" s="94">
        <f t="shared" si="31"/>
        <v>0</v>
      </c>
      <c r="S99" s="94">
        <f t="shared" si="31"/>
        <v>886777.34000000008</v>
      </c>
      <c r="T99" s="94">
        <f t="shared" si="31"/>
        <v>0</v>
      </c>
    </row>
    <row r="100" spans="2:20" s="3" customFormat="1" ht="75" customHeight="1">
      <c r="B100" s="173"/>
      <c r="C100" s="114" t="s">
        <v>34</v>
      </c>
      <c r="D100" s="32" t="s">
        <v>191</v>
      </c>
      <c r="E100" s="13" t="s">
        <v>48</v>
      </c>
      <c r="F100" s="65" t="s">
        <v>54</v>
      </c>
      <c r="G100" s="65" t="s">
        <v>162</v>
      </c>
      <c r="H100" s="31" t="s">
        <v>123</v>
      </c>
      <c r="I100" s="31" t="s">
        <v>84</v>
      </c>
      <c r="J100" s="31" t="s">
        <v>157</v>
      </c>
      <c r="K100" s="31" t="s">
        <v>83</v>
      </c>
      <c r="L100" s="66" t="s">
        <v>157</v>
      </c>
      <c r="M100" s="66"/>
      <c r="N100" s="11"/>
      <c r="O100" s="94">
        <f>O105+O148+O101</f>
        <v>1328821.72</v>
      </c>
      <c r="P100" s="94">
        <f>P105+P148+P101</f>
        <v>0</v>
      </c>
      <c r="Q100" s="94">
        <f>Q105+Q148+Q101</f>
        <v>789979.63</v>
      </c>
      <c r="R100" s="94">
        <f>R105+R148+R101</f>
        <v>0</v>
      </c>
      <c r="S100" s="94">
        <f>S105+S148+S101</f>
        <v>864777.34000000008</v>
      </c>
      <c r="T100" s="94">
        <f>T105+T148</f>
        <v>0</v>
      </c>
    </row>
    <row r="101" spans="2:20" s="3" customFormat="1" ht="75" customHeight="1">
      <c r="B101" s="173"/>
      <c r="C101" s="114" t="s">
        <v>416</v>
      </c>
      <c r="D101" s="32" t="s">
        <v>191</v>
      </c>
      <c r="E101" s="13" t="s">
        <v>48</v>
      </c>
      <c r="F101" s="65" t="s">
        <v>54</v>
      </c>
      <c r="G101" s="65" t="s">
        <v>162</v>
      </c>
      <c r="H101" s="31" t="s">
        <v>123</v>
      </c>
      <c r="I101" s="31" t="s">
        <v>48</v>
      </c>
      <c r="J101" s="31" t="s">
        <v>157</v>
      </c>
      <c r="K101" s="31" t="s">
        <v>83</v>
      </c>
      <c r="L101" s="66" t="s">
        <v>157</v>
      </c>
      <c r="M101" s="66"/>
      <c r="N101" s="11"/>
      <c r="O101" s="94">
        <f>O102</f>
        <v>407254.22</v>
      </c>
      <c r="P101" s="94">
        <f t="shared" ref="P101:T102" si="32">P102</f>
        <v>0</v>
      </c>
      <c r="Q101" s="94">
        <f t="shared" si="32"/>
        <v>447979.63</v>
      </c>
      <c r="R101" s="94">
        <f t="shared" si="32"/>
        <v>0</v>
      </c>
      <c r="S101" s="94">
        <f t="shared" si="32"/>
        <v>492777.34</v>
      </c>
      <c r="T101" s="94">
        <f t="shared" si="32"/>
        <v>0</v>
      </c>
    </row>
    <row r="102" spans="2:20" s="3" customFormat="1" ht="114" customHeight="1">
      <c r="B102" s="173"/>
      <c r="C102" s="114" t="s">
        <v>538</v>
      </c>
      <c r="D102" s="32" t="s">
        <v>191</v>
      </c>
      <c r="E102" s="13" t="s">
        <v>48</v>
      </c>
      <c r="F102" s="65" t="s">
        <v>54</v>
      </c>
      <c r="G102" s="65" t="s">
        <v>162</v>
      </c>
      <c r="H102" s="31" t="s">
        <v>123</v>
      </c>
      <c r="I102" s="31" t="s">
        <v>48</v>
      </c>
      <c r="J102" s="31" t="s">
        <v>284</v>
      </c>
      <c r="K102" s="31" t="s">
        <v>205</v>
      </c>
      <c r="L102" s="66" t="s">
        <v>157</v>
      </c>
      <c r="M102" s="66"/>
      <c r="N102" s="11"/>
      <c r="O102" s="94">
        <f>O103</f>
        <v>407254.22</v>
      </c>
      <c r="P102" s="94">
        <f t="shared" si="32"/>
        <v>0</v>
      </c>
      <c r="Q102" s="94">
        <f t="shared" si="32"/>
        <v>447979.63</v>
      </c>
      <c r="R102" s="94">
        <f t="shared" si="32"/>
        <v>0</v>
      </c>
      <c r="S102" s="94">
        <f t="shared" si="32"/>
        <v>492777.34</v>
      </c>
      <c r="T102" s="94">
        <f t="shared" si="32"/>
        <v>0</v>
      </c>
    </row>
    <row r="103" spans="2:20" s="3" customFormat="1" ht="27" customHeight="1">
      <c r="B103" s="173"/>
      <c r="C103" s="114" t="s">
        <v>82</v>
      </c>
      <c r="D103" s="32" t="s">
        <v>191</v>
      </c>
      <c r="E103" s="13" t="s">
        <v>48</v>
      </c>
      <c r="F103" s="65" t="s">
        <v>54</v>
      </c>
      <c r="G103" s="65" t="s">
        <v>162</v>
      </c>
      <c r="H103" s="31" t="s">
        <v>123</v>
      </c>
      <c r="I103" s="31" t="s">
        <v>48</v>
      </c>
      <c r="J103" s="31" t="s">
        <v>284</v>
      </c>
      <c r="K103" s="31" t="s">
        <v>205</v>
      </c>
      <c r="L103" s="66" t="s">
        <v>157</v>
      </c>
      <c r="M103" s="66" t="s">
        <v>214</v>
      </c>
      <c r="N103" s="11"/>
      <c r="O103" s="94">
        <f>O104</f>
        <v>407254.22</v>
      </c>
      <c r="P103" s="94">
        <f>P104</f>
        <v>0</v>
      </c>
      <c r="Q103" s="94">
        <f>Q104</f>
        <v>447979.63</v>
      </c>
      <c r="R103" s="94">
        <f>R104</f>
        <v>0</v>
      </c>
      <c r="S103" s="94">
        <f>S104</f>
        <v>492777.34</v>
      </c>
      <c r="T103" s="94">
        <f>T104</f>
        <v>0</v>
      </c>
    </row>
    <row r="104" spans="2:20" s="3" customFormat="1" ht="45" hidden="1" customHeight="1">
      <c r="B104" s="173"/>
      <c r="C104" s="114" t="s">
        <v>326</v>
      </c>
      <c r="D104" s="32" t="s">
        <v>191</v>
      </c>
      <c r="E104" s="13" t="s">
        <v>48</v>
      </c>
      <c r="F104" s="65" t="s">
        <v>54</v>
      </c>
      <c r="G104" s="65" t="s">
        <v>162</v>
      </c>
      <c r="H104" s="31" t="s">
        <v>123</v>
      </c>
      <c r="I104" s="31" t="s">
        <v>48</v>
      </c>
      <c r="J104" s="31" t="s">
        <v>284</v>
      </c>
      <c r="K104" s="31" t="s">
        <v>205</v>
      </c>
      <c r="L104" s="66" t="s">
        <v>157</v>
      </c>
      <c r="M104" s="66" t="s">
        <v>214</v>
      </c>
      <c r="N104" s="11" t="s">
        <v>215</v>
      </c>
      <c r="O104" s="94">
        <v>407254.22</v>
      </c>
      <c r="P104" s="94">
        <v>0</v>
      </c>
      <c r="Q104" s="94">
        <v>447979.63</v>
      </c>
      <c r="R104" s="94">
        <v>0</v>
      </c>
      <c r="S104" s="94">
        <v>492777.34</v>
      </c>
      <c r="T104" s="94">
        <v>0</v>
      </c>
    </row>
    <row r="105" spans="2:20" s="3" customFormat="1" ht="54" customHeight="1">
      <c r="B105" s="173"/>
      <c r="C105" s="110" t="s">
        <v>268</v>
      </c>
      <c r="D105" s="32" t="s">
        <v>191</v>
      </c>
      <c r="E105" s="13" t="s">
        <v>48</v>
      </c>
      <c r="F105" s="65" t="s">
        <v>54</v>
      </c>
      <c r="G105" s="65" t="s">
        <v>162</v>
      </c>
      <c r="H105" s="31" t="s">
        <v>123</v>
      </c>
      <c r="I105" s="31" t="s">
        <v>49</v>
      </c>
      <c r="J105" s="31" t="s">
        <v>157</v>
      </c>
      <c r="K105" s="31" t="s">
        <v>83</v>
      </c>
      <c r="L105" s="66" t="s">
        <v>157</v>
      </c>
      <c r="M105" s="66"/>
      <c r="N105" s="11"/>
      <c r="O105" s="94">
        <f>O106+O110+O144</f>
        <v>919567.5</v>
      </c>
      <c r="P105" s="94">
        <f t="shared" ref="P105:T105" si="33">P106+P110+P144</f>
        <v>0</v>
      </c>
      <c r="Q105" s="94">
        <f t="shared" si="33"/>
        <v>340000</v>
      </c>
      <c r="R105" s="94">
        <f t="shared" si="33"/>
        <v>0</v>
      </c>
      <c r="S105" s="94">
        <f t="shared" si="33"/>
        <v>370000</v>
      </c>
      <c r="T105" s="94">
        <f t="shared" si="33"/>
        <v>0</v>
      </c>
    </row>
    <row r="106" spans="2:20" s="3" customFormat="1" ht="73.5" customHeight="1">
      <c r="B106" s="173"/>
      <c r="C106" s="110" t="s">
        <v>30</v>
      </c>
      <c r="D106" s="32" t="s">
        <v>191</v>
      </c>
      <c r="E106" s="13" t="s">
        <v>48</v>
      </c>
      <c r="F106" s="65" t="s">
        <v>54</v>
      </c>
      <c r="G106" s="65" t="s">
        <v>162</v>
      </c>
      <c r="H106" s="31" t="s">
        <v>123</v>
      </c>
      <c r="I106" s="31" t="s">
        <v>49</v>
      </c>
      <c r="J106" s="31" t="s">
        <v>123</v>
      </c>
      <c r="K106" s="31" t="s">
        <v>62</v>
      </c>
      <c r="L106" s="66" t="s">
        <v>157</v>
      </c>
      <c r="M106" s="66"/>
      <c r="N106" s="11"/>
      <c r="O106" s="94">
        <f t="shared" ref="O106:T108" si="34">SUM(O107)</f>
        <v>10000</v>
      </c>
      <c r="P106" s="94">
        <f t="shared" si="34"/>
        <v>0</v>
      </c>
      <c r="Q106" s="94">
        <f t="shared" si="34"/>
        <v>10000</v>
      </c>
      <c r="R106" s="94">
        <f t="shared" si="34"/>
        <v>0</v>
      </c>
      <c r="S106" s="94">
        <f t="shared" si="34"/>
        <v>10000</v>
      </c>
      <c r="T106" s="94">
        <f t="shared" si="34"/>
        <v>0</v>
      </c>
    </row>
    <row r="107" spans="2:20" s="3" customFormat="1" ht="41.25" customHeight="1">
      <c r="B107" s="173"/>
      <c r="C107" s="118" t="s">
        <v>160</v>
      </c>
      <c r="D107" s="32" t="s">
        <v>191</v>
      </c>
      <c r="E107" s="13" t="s">
        <v>48</v>
      </c>
      <c r="F107" s="65" t="s">
        <v>54</v>
      </c>
      <c r="G107" s="65" t="s">
        <v>162</v>
      </c>
      <c r="H107" s="31" t="s">
        <v>123</v>
      </c>
      <c r="I107" s="31" t="s">
        <v>49</v>
      </c>
      <c r="J107" s="31" t="s">
        <v>123</v>
      </c>
      <c r="K107" s="31" t="s">
        <v>62</v>
      </c>
      <c r="L107" s="66" t="s">
        <v>157</v>
      </c>
      <c r="M107" s="11" t="s">
        <v>16</v>
      </c>
      <c r="N107" s="11"/>
      <c r="O107" s="94">
        <f t="shared" si="34"/>
        <v>10000</v>
      </c>
      <c r="P107" s="94">
        <f t="shared" si="34"/>
        <v>0</v>
      </c>
      <c r="Q107" s="94">
        <f t="shared" si="34"/>
        <v>10000</v>
      </c>
      <c r="R107" s="94">
        <f t="shared" si="34"/>
        <v>0</v>
      </c>
      <c r="S107" s="94">
        <f t="shared" si="34"/>
        <v>10000</v>
      </c>
      <c r="T107" s="94">
        <f t="shared" si="34"/>
        <v>0</v>
      </c>
    </row>
    <row r="108" spans="2:20" s="3" customFormat="1" ht="25.5" hidden="1" customHeight="1">
      <c r="B108" s="173"/>
      <c r="C108" s="172" t="s">
        <v>355</v>
      </c>
      <c r="D108" s="32" t="s">
        <v>191</v>
      </c>
      <c r="E108" s="13" t="s">
        <v>48</v>
      </c>
      <c r="F108" s="65" t="s">
        <v>54</v>
      </c>
      <c r="G108" s="65" t="s">
        <v>162</v>
      </c>
      <c r="H108" s="31" t="s">
        <v>123</v>
      </c>
      <c r="I108" s="31" t="s">
        <v>49</v>
      </c>
      <c r="J108" s="31" t="s">
        <v>123</v>
      </c>
      <c r="K108" s="31" t="s">
        <v>62</v>
      </c>
      <c r="L108" s="66" t="s">
        <v>157</v>
      </c>
      <c r="M108" s="71" t="s">
        <v>12</v>
      </c>
      <c r="N108" s="11"/>
      <c r="O108" s="94">
        <f t="shared" si="34"/>
        <v>10000</v>
      </c>
      <c r="P108" s="94">
        <f t="shared" si="34"/>
        <v>0</v>
      </c>
      <c r="Q108" s="94">
        <f t="shared" si="34"/>
        <v>10000</v>
      </c>
      <c r="R108" s="94">
        <f t="shared" si="34"/>
        <v>0</v>
      </c>
      <c r="S108" s="94">
        <f t="shared" si="34"/>
        <v>10000</v>
      </c>
      <c r="T108" s="94">
        <f t="shared" si="34"/>
        <v>0</v>
      </c>
    </row>
    <row r="109" spans="2:20" s="3" customFormat="1" ht="21" hidden="1" customHeight="1">
      <c r="B109" s="173"/>
      <c r="C109" s="12" t="s">
        <v>45</v>
      </c>
      <c r="D109" s="32" t="s">
        <v>191</v>
      </c>
      <c r="E109" s="13" t="s">
        <v>48</v>
      </c>
      <c r="F109" s="65" t="s">
        <v>54</v>
      </c>
      <c r="G109" s="65" t="s">
        <v>162</v>
      </c>
      <c r="H109" s="31" t="s">
        <v>123</v>
      </c>
      <c r="I109" s="31" t="s">
        <v>49</v>
      </c>
      <c r="J109" s="31" t="s">
        <v>123</v>
      </c>
      <c r="K109" s="31" t="s">
        <v>62</v>
      </c>
      <c r="L109" s="66" t="s">
        <v>157</v>
      </c>
      <c r="M109" s="66" t="s">
        <v>12</v>
      </c>
      <c r="N109" s="11" t="s">
        <v>72</v>
      </c>
      <c r="O109" s="94">
        <v>10000</v>
      </c>
      <c r="P109" s="94">
        <v>0</v>
      </c>
      <c r="Q109" s="94">
        <v>10000</v>
      </c>
      <c r="R109" s="94">
        <v>0</v>
      </c>
      <c r="S109" s="94">
        <v>10000</v>
      </c>
      <c r="T109" s="94">
        <v>0</v>
      </c>
    </row>
    <row r="110" spans="2:20" s="3" customFormat="1" ht="60" customHeight="1">
      <c r="B110" s="173"/>
      <c r="C110" s="118" t="s">
        <v>295</v>
      </c>
      <c r="D110" s="32" t="s">
        <v>191</v>
      </c>
      <c r="E110" s="13" t="s">
        <v>48</v>
      </c>
      <c r="F110" s="65" t="s">
        <v>54</v>
      </c>
      <c r="G110" s="65" t="s">
        <v>162</v>
      </c>
      <c r="H110" s="31" t="s">
        <v>123</v>
      </c>
      <c r="I110" s="31" t="s">
        <v>49</v>
      </c>
      <c r="J110" s="31" t="s">
        <v>123</v>
      </c>
      <c r="K110" s="31" t="s">
        <v>275</v>
      </c>
      <c r="L110" s="66" t="s">
        <v>157</v>
      </c>
      <c r="M110" s="71"/>
      <c r="N110" s="11"/>
      <c r="O110" s="94">
        <f>O111+O133</f>
        <v>863126.84</v>
      </c>
      <c r="P110" s="94">
        <f t="shared" ref="P110:T110" si="35">P111+P133</f>
        <v>0</v>
      </c>
      <c r="Q110" s="94">
        <f t="shared" si="35"/>
        <v>330000</v>
      </c>
      <c r="R110" s="94">
        <f t="shared" si="35"/>
        <v>0</v>
      </c>
      <c r="S110" s="94">
        <f t="shared" si="35"/>
        <v>360000</v>
      </c>
      <c r="T110" s="94">
        <f t="shared" si="35"/>
        <v>0</v>
      </c>
    </row>
    <row r="111" spans="2:20" s="3" customFormat="1" ht="37.5" customHeight="1">
      <c r="B111" s="173"/>
      <c r="C111" s="118" t="s">
        <v>160</v>
      </c>
      <c r="D111" s="32" t="s">
        <v>191</v>
      </c>
      <c r="E111" s="13" t="s">
        <v>48</v>
      </c>
      <c r="F111" s="65" t="s">
        <v>54</v>
      </c>
      <c r="G111" s="65" t="s">
        <v>162</v>
      </c>
      <c r="H111" s="31" t="s">
        <v>123</v>
      </c>
      <c r="I111" s="31" t="s">
        <v>49</v>
      </c>
      <c r="J111" s="31" t="s">
        <v>123</v>
      </c>
      <c r="K111" s="31" t="s">
        <v>275</v>
      </c>
      <c r="L111" s="66" t="s">
        <v>157</v>
      </c>
      <c r="M111" s="71" t="s">
        <v>16</v>
      </c>
      <c r="N111" s="11"/>
      <c r="O111" s="94">
        <f t="shared" ref="O111:T111" si="36">O112+O117</f>
        <v>606045.84</v>
      </c>
      <c r="P111" s="94">
        <f t="shared" si="36"/>
        <v>0</v>
      </c>
      <c r="Q111" s="94">
        <f t="shared" si="36"/>
        <v>160000</v>
      </c>
      <c r="R111" s="94">
        <f t="shared" si="36"/>
        <v>0</v>
      </c>
      <c r="S111" s="94">
        <f t="shared" si="36"/>
        <v>190000</v>
      </c>
      <c r="T111" s="94">
        <f t="shared" si="36"/>
        <v>0</v>
      </c>
    </row>
    <row r="112" spans="2:20" s="3" customFormat="1" ht="24" hidden="1" customHeight="1">
      <c r="B112" s="173"/>
      <c r="C112" s="64" t="s">
        <v>211</v>
      </c>
      <c r="D112" s="32" t="s">
        <v>191</v>
      </c>
      <c r="E112" s="13" t="s">
        <v>48</v>
      </c>
      <c r="F112" s="65" t="s">
        <v>54</v>
      </c>
      <c r="G112" s="65" t="s">
        <v>162</v>
      </c>
      <c r="H112" s="31" t="s">
        <v>123</v>
      </c>
      <c r="I112" s="31" t="s">
        <v>49</v>
      </c>
      <c r="J112" s="31" t="s">
        <v>123</v>
      </c>
      <c r="K112" s="31" t="s">
        <v>275</v>
      </c>
      <c r="L112" s="66" t="s">
        <v>157</v>
      </c>
      <c r="M112" s="71" t="s">
        <v>176</v>
      </c>
      <c r="N112" s="11"/>
      <c r="O112" s="94">
        <f t="shared" ref="O112:T112" si="37">SUM(O113:O116)</f>
        <v>128545.84</v>
      </c>
      <c r="P112" s="94">
        <f t="shared" si="37"/>
        <v>0</v>
      </c>
      <c r="Q112" s="94">
        <f t="shared" si="37"/>
        <v>150000</v>
      </c>
      <c r="R112" s="94">
        <f t="shared" si="37"/>
        <v>0</v>
      </c>
      <c r="S112" s="94">
        <f t="shared" si="37"/>
        <v>150000</v>
      </c>
      <c r="T112" s="94">
        <f t="shared" si="37"/>
        <v>0</v>
      </c>
    </row>
    <row r="113" spans="2:20" s="3" customFormat="1" ht="24" hidden="1" customHeight="1">
      <c r="B113" s="173"/>
      <c r="C113" s="12" t="s">
        <v>76</v>
      </c>
      <c r="D113" s="32" t="s">
        <v>191</v>
      </c>
      <c r="E113" s="13" t="s">
        <v>48</v>
      </c>
      <c r="F113" s="65" t="s">
        <v>54</v>
      </c>
      <c r="G113" s="65" t="s">
        <v>162</v>
      </c>
      <c r="H113" s="31" t="s">
        <v>123</v>
      </c>
      <c r="I113" s="31" t="s">
        <v>49</v>
      </c>
      <c r="J113" s="31" t="s">
        <v>123</v>
      </c>
      <c r="K113" s="31" t="s">
        <v>275</v>
      </c>
      <c r="L113" s="66" t="s">
        <v>157</v>
      </c>
      <c r="M113" s="66" t="s">
        <v>176</v>
      </c>
      <c r="N113" s="11" t="s">
        <v>77</v>
      </c>
      <c r="O113" s="94">
        <v>12000</v>
      </c>
      <c r="P113" s="94">
        <f>SUM(P114:P117)</f>
        <v>0</v>
      </c>
      <c r="Q113" s="94">
        <v>0</v>
      </c>
      <c r="R113" s="94">
        <v>0</v>
      </c>
      <c r="S113" s="94">
        <v>0</v>
      </c>
      <c r="T113" s="94">
        <v>0</v>
      </c>
    </row>
    <row r="114" spans="2:20" s="10" customFormat="1" ht="22.5" hidden="1" customHeight="1">
      <c r="B114" s="177"/>
      <c r="C114" s="12" t="s">
        <v>1</v>
      </c>
      <c r="D114" s="32" t="s">
        <v>191</v>
      </c>
      <c r="E114" s="13" t="s">
        <v>48</v>
      </c>
      <c r="F114" s="65" t="s">
        <v>54</v>
      </c>
      <c r="G114" s="65" t="s">
        <v>162</v>
      </c>
      <c r="H114" s="31" t="s">
        <v>123</v>
      </c>
      <c r="I114" s="31" t="s">
        <v>49</v>
      </c>
      <c r="J114" s="31" t="s">
        <v>123</v>
      </c>
      <c r="K114" s="31" t="s">
        <v>275</v>
      </c>
      <c r="L114" s="66" t="s">
        <v>157</v>
      </c>
      <c r="M114" s="66" t="s">
        <v>176</v>
      </c>
      <c r="N114" s="11" t="s">
        <v>79</v>
      </c>
      <c r="O114" s="94">
        <v>0</v>
      </c>
      <c r="P114" s="94">
        <f>SUM(P115:P118)</f>
        <v>0</v>
      </c>
      <c r="Q114" s="94">
        <v>0</v>
      </c>
      <c r="R114" s="94">
        <v>0</v>
      </c>
      <c r="S114" s="94">
        <v>0</v>
      </c>
      <c r="T114" s="94">
        <v>0</v>
      </c>
    </row>
    <row r="115" spans="2:20" s="3" customFormat="1" ht="20.25" hidden="1" customHeight="1">
      <c r="B115" s="173"/>
      <c r="C115" s="12" t="s">
        <v>45</v>
      </c>
      <c r="D115" s="32" t="s">
        <v>191</v>
      </c>
      <c r="E115" s="13" t="s">
        <v>48</v>
      </c>
      <c r="F115" s="65" t="s">
        <v>54</v>
      </c>
      <c r="G115" s="65" t="s">
        <v>162</v>
      </c>
      <c r="H115" s="31" t="s">
        <v>123</v>
      </c>
      <c r="I115" s="31" t="s">
        <v>49</v>
      </c>
      <c r="J115" s="31" t="s">
        <v>123</v>
      </c>
      <c r="K115" s="31" t="s">
        <v>275</v>
      </c>
      <c r="L115" s="66" t="s">
        <v>157</v>
      </c>
      <c r="M115" s="66" t="s">
        <v>176</v>
      </c>
      <c r="N115" s="11" t="s">
        <v>72</v>
      </c>
      <c r="O115" s="94">
        <v>116545.84</v>
      </c>
      <c r="P115" s="94">
        <f>SUM(P116:P119)</f>
        <v>0</v>
      </c>
      <c r="Q115" s="94">
        <v>150000</v>
      </c>
      <c r="R115" s="94">
        <v>0</v>
      </c>
      <c r="S115" s="94">
        <v>150000</v>
      </c>
      <c r="T115" s="94">
        <v>0</v>
      </c>
    </row>
    <row r="116" spans="2:20" s="10" customFormat="1" ht="22.5" hidden="1" customHeight="1">
      <c r="B116" s="177"/>
      <c r="C116" s="12" t="s">
        <v>73</v>
      </c>
      <c r="D116" s="32" t="s">
        <v>191</v>
      </c>
      <c r="E116" s="13" t="s">
        <v>48</v>
      </c>
      <c r="F116" s="65" t="s">
        <v>54</v>
      </c>
      <c r="G116" s="65" t="s">
        <v>162</v>
      </c>
      <c r="H116" s="31" t="s">
        <v>123</v>
      </c>
      <c r="I116" s="31" t="s">
        <v>49</v>
      </c>
      <c r="J116" s="31" t="s">
        <v>123</v>
      </c>
      <c r="K116" s="31" t="s">
        <v>275</v>
      </c>
      <c r="L116" s="66" t="s">
        <v>157</v>
      </c>
      <c r="M116" s="66" t="s">
        <v>176</v>
      </c>
      <c r="N116" s="11" t="s">
        <v>74</v>
      </c>
      <c r="O116" s="94">
        <v>0</v>
      </c>
      <c r="P116" s="94">
        <v>0</v>
      </c>
      <c r="Q116" s="94">
        <v>0</v>
      </c>
      <c r="R116" s="94">
        <v>0</v>
      </c>
      <c r="S116" s="94">
        <v>0</v>
      </c>
      <c r="T116" s="94">
        <v>0</v>
      </c>
    </row>
    <row r="117" spans="2:20" s="3" customFormat="1" ht="19.5" hidden="1" customHeight="1">
      <c r="B117" s="173"/>
      <c r="C117" s="172" t="s">
        <v>355</v>
      </c>
      <c r="D117" s="32" t="s">
        <v>191</v>
      </c>
      <c r="E117" s="13" t="s">
        <v>48</v>
      </c>
      <c r="F117" s="65" t="s">
        <v>54</v>
      </c>
      <c r="G117" s="65" t="s">
        <v>162</v>
      </c>
      <c r="H117" s="31" t="s">
        <v>123</v>
      </c>
      <c r="I117" s="31" t="s">
        <v>49</v>
      </c>
      <c r="J117" s="31" t="s">
        <v>123</v>
      </c>
      <c r="K117" s="31" t="s">
        <v>275</v>
      </c>
      <c r="L117" s="66" t="s">
        <v>157</v>
      </c>
      <c r="M117" s="71" t="s">
        <v>12</v>
      </c>
      <c r="N117" s="11"/>
      <c r="O117" s="94">
        <f t="shared" ref="O117:T117" si="38">O118+O119+O123+O124+O125+O126</f>
        <v>477500</v>
      </c>
      <c r="P117" s="94">
        <f t="shared" si="38"/>
        <v>0</v>
      </c>
      <c r="Q117" s="94">
        <f t="shared" si="38"/>
        <v>10000</v>
      </c>
      <c r="R117" s="94">
        <f t="shared" si="38"/>
        <v>0</v>
      </c>
      <c r="S117" s="94">
        <f t="shared" si="38"/>
        <v>40000</v>
      </c>
      <c r="T117" s="94">
        <f t="shared" si="38"/>
        <v>0</v>
      </c>
    </row>
    <row r="118" spans="2:20" s="3" customFormat="1" ht="19.5" hidden="1" customHeight="1">
      <c r="B118" s="173"/>
      <c r="C118" s="12" t="s">
        <v>76</v>
      </c>
      <c r="D118" s="32" t="s">
        <v>191</v>
      </c>
      <c r="E118" s="13" t="s">
        <v>48</v>
      </c>
      <c r="F118" s="65" t="s">
        <v>54</v>
      </c>
      <c r="G118" s="65" t="s">
        <v>162</v>
      </c>
      <c r="H118" s="31" t="s">
        <v>123</v>
      </c>
      <c r="I118" s="31" t="s">
        <v>49</v>
      </c>
      <c r="J118" s="31" t="s">
        <v>123</v>
      </c>
      <c r="K118" s="31" t="s">
        <v>275</v>
      </c>
      <c r="L118" s="66" t="s">
        <v>157</v>
      </c>
      <c r="M118" s="66" t="s">
        <v>12</v>
      </c>
      <c r="N118" s="11" t="s">
        <v>77</v>
      </c>
      <c r="O118" s="94">
        <v>0</v>
      </c>
      <c r="P118" s="94">
        <v>0</v>
      </c>
      <c r="Q118" s="94">
        <v>0</v>
      </c>
      <c r="R118" s="94">
        <v>0</v>
      </c>
      <c r="S118" s="94">
        <v>0</v>
      </c>
      <c r="T118" s="94">
        <v>0</v>
      </c>
    </row>
    <row r="119" spans="2:20" s="10" customFormat="1" ht="22.5" hidden="1" customHeight="1">
      <c r="B119" s="177"/>
      <c r="C119" s="39" t="s">
        <v>129</v>
      </c>
      <c r="D119" s="32" t="s">
        <v>191</v>
      </c>
      <c r="E119" s="13" t="s">
        <v>48</v>
      </c>
      <c r="F119" s="65" t="s">
        <v>54</v>
      </c>
      <c r="G119" s="65" t="s">
        <v>162</v>
      </c>
      <c r="H119" s="31" t="s">
        <v>123</v>
      </c>
      <c r="I119" s="31" t="s">
        <v>49</v>
      </c>
      <c r="J119" s="31" t="s">
        <v>123</v>
      </c>
      <c r="K119" s="31" t="s">
        <v>275</v>
      </c>
      <c r="L119" s="66" t="s">
        <v>157</v>
      </c>
      <c r="M119" s="66" t="s">
        <v>12</v>
      </c>
      <c r="N119" s="11" t="s">
        <v>78</v>
      </c>
      <c r="O119" s="94">
        <f t="shared" ref="O119:T119" si="39">O120+O121+O122</f>
        <v>0</v>
      </c>
      <c r="P119" s="94">
        <f t="shared" si="39"/>
        <v>0</v>
      </c>
      <c r="Q119" s="94">
        <f t="shared" si="39"/>
        <v>0</v>
      </c>
      <c r="R119" s="94">
        <f t="shared" si="39"/>
        <v>0</v>
      </c>
      <c r="S119" s="94">
        <f t="shared" si="39"/>
        <v>0</v>
      </c>
      <c r="T119" s="94">
        <f t="shared" si="39"/>
        <v>0</v>
      </c>
    </row>
    <row r="120" spans="2:20" s="10" customFormat="1" ht="22.5" hidden="1" customHeight="1">
      <c r="B120" s="177"/>
      <c r="C120" s="39" t="s">
        <v>402</v>
      </c>
      <c r="D120" s="32" t="s">
        <v>191</v>
      </c>
      <c r="E120" s="13" t="s">
        <v>48</v>
      </c>
      <c r="F120" s="65" t="s">
        <v>54</v>
      </c>
      <c r="G120" s="65" t="s">
        <v>162</v>
      </c>
      <c r="H120" s="31" t="s">
        <v>123</v>
      </c>
      <c r="I120" s="31" t="s">
        <v>49</v>
      </c>
      <c r="J120" s="31" t="s">
        <v>123</v>
      </c>
      <c r="K120" s="31" t="s">
        <v>275</v>
      </c>
      <c r="L120" s="66" t="s">
        <v>157</v>
      </c>
      <c r="M120" s="66" t="s">
        <v>12</v>
      </c>
      <c r="N120" s="51" t="s">
        <v>294</v>
      </c>
      <c r="O120" s="95">
        <v>0</v>
      </c>
      <c r="P120" s="94">
        <v>0</v>
      </c>
      <c r="Q120" s="95">
        <v>0</v>
      </c>
      <c r="R120" s="94">
        <v>0</v>
      </c>
      <c r="S120" s="95">
        <v>0</v>
      </c>
      <c r="T120" s="94">
        <v>0</v>
      </c>
    </row>
    <row r="121" spans="2:20" s="10" customFormat="1" ht="22.5" hidden="1" customHeight="1">
      <c r="B121" s="177"/>
      <c r="C121" s="12" t="s">
        <v>130</v>
      </c>
      <c r="D121" s="32" t="s">
        <v>191</v>
      </c>
      <c r="E121" s="13" t="s">
        <v>48</v>
      </c>
      <c r="F121" s="65" t="s">
        <v>54</v>
      </c>
      <c r="G121" s="65" t="s">
        <v>162</v>
      </c>
      <c r="H121" s="31" t="s">
        <v>123</v>
      </c>
      <c r="I121" s="31" t="s">
        <v>49</v>
      </c>
      <c r="J121" s="31" t="s">
        <v>123</v>
      </c>
      <c r="K121" s="31" t="s">
        <v>275</v>
      </c>
      <c r="L121" s="66" t="s">
        <v>157</v>
      </c>
      <c r="M121" s="66" t="s">
        <v>12</v>
      </c>
      <c r="N121" s="51" t="s">
        <v>174</v>
      </c>
      <c r="O121" s="95">
        <v>0</v>
      </c>
      <c r="P121" s="94">
        <v>0</v>
      </c>
      <c r="Q121" s="95">
        <v>0</v>
      </c>
      <c r="R121" s="94">
        <v>0</v>
      </c>
      <c r="S121" s="95">
        <v>0</v>
      </c>
      <c r="T121" s="94">
        <v>0</v>
      </c>
    </row>
    <row r="122" spans="2:20" s="10" customFormat="1" ht="22.5" hidden="1" customHeight="1">
      <c r="B122" s="177"/>
      <c r="C122" s="12" t="s">
        <v>131</v>
      </c>
      <c r="D122" s="32" t="s">
        <v>191</v>
      </c>
      <c r="E122" s="13" t="s">
        <v>48</v>
      </c>
      <c r="F122" s="65" t="s">
        <v>54</v>
      </c>
      <c r="G122" s="65" t="s">
        <v>162</v>
      </c>
      <c r="H122" s="31" t="s">
        <v>123</v>
      </c>
      <c r="I122" s="31" t="s">
        <v>49</v>
      </c>
      <c r="J122" s="31" t="s">
        <v>123</v>
      </c>
      <c r="K122" s="31" t="s">
        <v>275</v>
      </c>
      <c r="L122" s="66" t="s">
        <v>157</v>
      </c>
      <c r="M122" s="66" t="s">
        <v>12</v>
      </c>
      <c r="N122" s="51" t="s">
        <v>293</v>
      </c>
      <c r="O122" s="94">
        <v>0</v>
      </c>
      <c r="P122" s="94">
        <v>0</v>
      </c>
      <c r="Q122" s="94">
        <v>0</v>
      </c>
      <c r="R122" s="94">
        <v>0</v>
      </c>
      <c r="S122" s="94">
        <v>0</v>
      </c>
      <c r="T122" s="94">
        <v>0</v>
      </c>
    </row>
    <row r="123" spans="2:20" s="10" customFormat="1" ht="22.5" hidden="1" customHeight="1">
      <c r="B123" s="177"/>
      <c r="C123" s="12" t="s">
        <v>1</v>
      </c>
      <c r="D123" s="32" t="s">
        <v>191</v>
      </c>
      <c r="E123" s="13" t="s">
        <v>48</v>
      </c>
      <c r="F123" s="65" t="s">
        <v>54</v>
      </c>
      <c r="G123" s="65" t="s">
        <v>162</v>
      </c>
      <c r="H123" s="31" t="s">
        <v>123</v>
      </c>
      <c r="I123" s="31" t="s">
        <v>49</v>
      </c>
      <c r="J123" s="31" t="s">
        <v>123</v>
      </c>
      <c r="K123" s="31" t="s">
        <v>275</v>
      </c>
      <c r="L123" s="66" t="s">
        <v>157</v>
      </c>
      <c r="M123" s="66" t="s">
        <v>12</v>
      </c>
      <c r="N123" s="11" t="s">
        <v>79</v>
      </c>
      <c r="O123" s="94">
        <v>0</v>
      </c>
      <c r="P123" s="94">
        <v>0</v>
      </c>
      <c r="Q123" s="94">
        <v>0</v>
      </c>
      <c r="R123" s="94">
        <v>0</v>
      </c>
      <c r="S123" s="94">
        <v>0</v>
      </c>
      <c r="T123" s="94">
        <v>0</v>
      </c>
    </row>
    <row r="124" spans="2:20" s="3" customFormat="1" ht="19.5" hidden="1" customHeight="1">
      <c r="B124" s="173"/>
      <c r="C124" s="12" t="s">
        <v>45</v>
      </c>
      <c r="D124" s="32" t="s">
        <v>191</v>
      </c>
      <c r="E124" s="13" t="s">
        <v>48</v>
      </c>
      <c r="F124" s="65" t="s">
        <v>54</v>
      </c>
      <c r="G124" s="65" t="s">
        <v>162</v>
      </c>
      <c r="H124" s="31" t="s">
        <v>123</v>
      </c>
      <c r="I124" s="31" t="s">
        <v>49</v>
      </c>
      <c r="J124" s="31" t="s">
        <v>123</v>
      </c>
      <c r="K124" s="31" t="s">
        <v>275</v>
      </c>
      <c r="L124" s="66" t="s">
        <v>157</v>
      </c>
      <c r="M124" s="66" t="s">
        <v>12</v>
      </c>
      <c r="N124" s="11" t="s">
        <v>72</v>
      </c>
      <c r="O124" s="94">
        <v>477500</v>
      </c>
      <c r="P124" s="94">
        <v>0</v>
      </c>
      <c r="Q124" s="94">
        <v>10000</v>
      </c>
      <c r="R124" s="94">
        <v>0</v>
      </c>
      <c r="S124" s="94">
        <v>40000</v>
      </c>
      <c r="T124" s="94">
        <v>0</v>
      </c>
    </row>
    <row r="125" spans="2:20" s="10" customFormat="1" ht="22.5" hidden="1" customHeight="1">
      <c r="B125" s="177"/>
      <c r="C125" s="12" t="s">
        <v>73</v>
      </c>
      <c r="D125" s="32" t="s">
        <v>191</v>
      </c>
      <c r="E125" s="13" t="s">
        <v>48</v>
      </c>
      <c r="F125" s="65" t="s">
        <v>54</v>
      </c>
      <c r="G125" s="65" t="s">
        <v>162</v>
      </c>
      <c r="H125" s="31" t="s">
        <v>123</v>
      </c>
      <c r="I125" s="31" t="s">
        <v>49</v>
      </c>
      <c r="J125" s="31" t="s">
        <v>123</v>
      </c>
      <c r="K125" s="31" t="s">
        <v>275</v>
      </c>
      <c r="L125" s="66" t="s">
        <v>157</v>
      </c>
      <c r="M125" s="66" t="s">
        <v>12</v>
      </c>
      <c r="N125" s="11" t="s">
        <v>74</v>
      </c>
      <c r="O125" s="94">
        <v>0</v>
      </c>
      <c r="P125" s="94">
        <v>0</v>
      </c>
      <c r="Q125" s="94">
        <v>0</v>
      </c>
      <c r="R125" s="94">
        <v>0</v>
      </c>
      <c r="S125" s="94">
        <v>0</v>
      </c>
      <c r="T125" s="94">
        <v>0</v>
      </c>
    </row>
    <row r="126" spans="2:20" s="3" customFormat="1" ht="19.5" hidden="1" customHeight="1">
      <c r="B126" s="173"/>
      <c r="C126" s="36" t="s">
        <v>132</v>
      </c>
      <c r="D126" s="32" t="s">
        <v>191</v>
      </c>
      <c r="E126" s="13" t="s">
        <v>48</v>
      </c>
      <c r="F126" s="65" t="s">
        <v>54</v>
      </c>
      <c r="G126" s="65" t="s">
        <v>162</v>
      </c>
      <c r="H126" s="31" t="s">
        <v>123</v>
      </c>
      <c r="I126" s="31" t="s">
        <v>49</v>
      </c>
      <c r="J126" s="31" t="s">
        <v>123</v>
      </c>
      <c r="K126" s="31" t="s">
        <v>275</v>
      </c>
      <c r="L126" s="66" t="s">
        <v>157</v>
      </c>
      <c r="M126" s="66" t="s">
        <v>12</v>
      </c>
      <c r="N126" s="11" t="s">
        <v>75</v>
      </c>
      <c r="O126" s="94">
        <f t="shared" ref="O126:T126" si="40">O127+O128+O129</f>
        <v>0</v>
      </c>
      <c r="P126" s="94">
        <f t="shared" si="40"/>
        <v>0</v>
      </c>
      <c r="Q126" s="94">
        <f t="shared" si="40"/>
        <v>0</v>
      </c>
      <c r="R126" s="94">
        <f t="shared" si="40"/>
        <v>0</v>
      </c>
      <c r="S126" s="94">
        <f t="shared" si="40"/>
        <v>0</v>
      </c>
      <c r="T126" s="94">
        <f t="shared" si="40"/>
        <v>0</v>
      </c>
    </row>
    <row r="127" spans="2:20" s="3" customFormat="1" ht="19.5" hidden="1" customHeight="1">
      <c r="B127" s="173"/>
      <c r="C127" s="12" t="s">
        <v>306</v>
      </c>
      <c r="D127" s="32" t="s">
        <v>191</v>
      </c>
      <c r="E127" s="13" t="s">
        <v>48</v>
      </c>
      <c r="F127" s="65" t="s">
        <v>54</v>
      </c>
      <c r="G127" s="65" t="s">
        <v>162</v>
      </c>
      <c r="H127" s="31" t="s">
        <v>123</v>
      </c>
      <c r="I127" s="31" t="s">
        <v>49</v>
      </c>
      <c r="J127" s="31" t="s">
        <v>123</v>
      </c>
      <c r="K127" s="31" t="s">
        <v>275</v>
      </c>
      <c r="L127" s="66" t="s">
        <v>157</v>
      </c>
      <c r="M127" s="66" t="s">
        <v>12</v>
      </c>
      <c r="N127" s="52" t="s">
        <v>399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</v>
      </c>
    </row>
    <row r="128" spans="2:20" s="3" customFormat="1" ht="19.5" hidden="1" customHeight="1">
      <c r="B128" s="173"/>
      <c r="C128" s="12" t="s">
        <v>454</v>
      </c>
      <c r="D128" s="32" t="s">
        <v>191</v>
      </c>
      <c r="E128" s="13" t="s">
        <v>48</v>
      </c>
      <c r="F128" s="65" t="s">
        <v>54</v>
      </c>
      <c r="G128" s="65" t="s">
        <v>162</v>
      </c>
      <c r="H128" s="31" t="s">
        <v>123</v>
      </c>
      <c r="I128" s="31" t="s">
        <v>49</v>
      </c>
      <c r="J128" s="31" t="s">
        <v>123</v>
      </c>
      <c r="K128" s="31" t="s">
        <v>275</v>
      </c>
      <c r="L128" s="66" t="s">
        <v>157</v>
      </c>
      <c r="M128" s="66" t="s">
        <v>12</v>
      </c>
      <c r="N128" s="52" t="s">
        <v>400</v>
      </c>
      <c r="O128" s="94">
        <v>0</v>
      </c>
      <c r="P128" s="94">
        <v>0</v>
      </c>
      <c r="Q128" s="94">
        <v>0</v>
      </c>
      <c r="R128" s="94">
        <v>0</v>
      </c>
      <c r="S128" s="94">
        <v>0</v>
      </c>
      <c r="T128" s="94">
        <v>0</v>
      </c>
    </row>
    <row r="129" spans="2:20" s="3" customFormat="1" ht="19.5" hidden="1" customHeight="1">
      <c r="B129" s="173"/>
      <c r="C129" s="12" t="s">
        <v>133</v>
      </c>
      <c r="D129" s="32" t="s">
        <v>191</v>
      </c>
      <c r="E129" s="13" t="s">
        <v>48</v>
      </c>
      <c r="F129" s="65" t="s">
        <v>54</v>
      </c>
      <c r="G129" s="65" t="s">
        <v>162</v>
      </c>
      <c r="H129" s="31" t="s">
        <v>123</v>
      </c>
      <c r="I129" s="31" t="s">
        <v>49</v>
      </c>
      <c r="J129" s="31" t="s">
        <v>123</v>
      </c>
      <c r="K129" s="31" t="s">
        <v>275</v>
      </c>
      <c r="L129" s="66" t="s">
        <v>157</v>
      </c>
      <c r="M129" s="66" t="s">
        <v>12</v>
      </c>
      <c r="N129" s="51" t="s">
        <v>398</v>
      </c>
      <c r="O129" s="94">
        <v>0</v>
      </c>
      <c r="P129" s="94">
        <v>0</v>
      </c>
      <c r="Q129" s="94">
        <v>0</v>
      </c>
      <c r="R129" s="94">
        <v>0</v>
      </c>
      <c r="S129" s="94">
        <v>0</v>
      </c>
      <c r="T129" s="94">
        <v>0</v>
      </c>
    </row>
    <row r="130" spans="2:20" s="3" customFormat="1" ht="19.5" hidden="1" customHeight="1">
      <c r="B130" s="173"/>
      <c r="C130" s="209" t="s">
        <v>505</v>
      </c>
      <c r="D130" s="32" t="s">
        <v>191</v>
      </c>
      <c r="E130" s="13" t="s">
        <v>48</v>
      </c>
      <c r="F130" s="65" t="s">
        <v>54</v>
      </c>
      <c r="G130" s="65" t="s">
        <v>162</v>
      </c>
      <c r="H130" s="31" t="s">
        <v>123</v>
      </c>
      <c r="I130" s="31" t="s">
        <v>49</v>
      </c>
      <c r="J130" s="31" t="s">
        <v>123</v>
      </c>
      <c r="K130" s="31" t="s">
        <v>275</v>
      </c>
      <c r="L130" s="66" t="s">
        <v>157</v>
      </c>
      <c r="M130" s="71" t="s">
        <v>504</v>
      </c>
      <c r="N130" s="11"/>
      <c r="O130" s="94">
        <f>O131</f>
        <v>0</v>
      </c>
      <c r="P130" s="94">
        <f t="shared" ref="P130:T130" si="41">P131</f>
        <v>0</v>
      </c>
      <c r="Q130" s="94">
        <f t="shared" si="41"/>
        <v>0</v>
      </c>
      <c r="R130" s="94">
        <f t="shared" si="41"/>
        <v>0</v>
      </c>
      <c r="S130" s="94">
        <f t="shared" si="41"/>
        <v>0</v>
      </c>
      <c r="T130" s="94">
        <f t="shared" si="41"/>
        <v>0</v>
      </c>
    </row>
    <row r="131" spans="2:20" s="10" customFormat="1" ht="22.5" hidden="1" customHeight="1">
      <c r="B131" s="177"/>
      <c r="C131" s="39" t="s">
        <v>129</v>
      </c>
      <c r="D131" s="32" t="s">
        <v>191</v>
      </c>
      <c r="E131" s="13" t="s">
        <v>48</v>
      </c>
      <c r="F131" s="65" t="s">
        <v>54</v>
      </c>
      <c r="G131" s="65" t="s">
        <v>162</v>
      </c>
      <c r="H131" s="31" t="s">
        <v>123</v>
      </c>
      <c r="I131" s="31" t="s">
        <v>49</v>
      </c>
      <c r="J131" s="31" t="s">
        <v>123</v>
      </c>
      <c r="K131" s="31" t="s">
        <v>275</v>
      </c>
      <c r="L131" s="66" t="s">
        <v>157</v>
      </c>
      <c r="M131" s="71" t="s">
        <v>504</v>
      </c>
      <c r="N131" s="11" t="s">
        <v>78</v>
      </c>
      <c r="O131" s="94">
        <f>O132</f>
        <v>0</v>
      </c>
      <c r="P131" s="94">
        <f t="shared" ref="P131:T131" si="42">P132</f>
        <v>0</v>
      </c>
      <c r="Q131" s="94">
        <f t="shared" si="42"/>
        <v>0</v>
      </c>
      <c r="R131" s="94">
        <f t="shared" si="42"/>
        <v>0</v>
      </c>
      <c r="S131" s="94">
        <f t="shared" si="42"/>
        <v>0</v>
      </c>
      <c r="T131" s="94">
        <f t="shared" si="42"/>
        <v>0</v>
      </c>
    </row>
    <row r="132" spans="2:20" s="10" customFormat="1" ht="22.5" hidden="1" customHeight="1">
      <c r="B132" s="177"/>
      <c r="C132" s="39" t="s">
        <v>402</v>
      </c>
      <c r="D132" s="32" t="s">
        <v>191</v>
      </c>
      <c r="E132" s="13" t="s">
        <v>48</v>
      </c>
      <c r="F132" s="65" t="s">
        <v>54</v>
      </c>
      <c r="G132" s="65" t="s">
        <v>162</v>
      </c>
      <c r="H132" s="31" t="s">
        <v>123</v>
      </c>
      <c r="I132" s="31" t="s">
        <v>49</v>
      </c>
      <c r="J132" s="31" t="s">
        <v>123</v>
      </c>
      <c r="K132" s="31" t="s">
        <v>275</v>
      </c>
      <c r="L132" s="66" t="s">
        <v>157</v>
      </c>
      <c r="M132" s="71" t="s">
        <v>504</v>
      </c>
      <c r="N132" s="51" t="s">
        <v>294</v>
      </c>
      <c r="O132" s="95">
        <v>0</v>
      </c>
      <c r="P132" s="94">
        <v>0</v>
      </c>
      <c r="Q132" s="95">
        <v>0</v>
      </c>
      <c r="R132" s="94">
        <v>0</v>
      </c>
      <c r="S132" s="95">
        <v>0</v>
      </c>
      <c r="T132" s="94">
        <v>0</v>
      </c>
    </row>
    <row r="133" spans="2:20" s="10" customFormat="1" ht="22.5" customHeight="1">
      <c r="B133" s="177"/>
      <c r="C133" s="64" t="s">
        <v>161</v>
      </c>
      <c r="D133" s="32" t="s">
        <v>191</v>
      </c>
      <c r="E133" s="67" t="s">
        <v>48</v>
      </c>
      <c r="F133" s="65" t="s">
        <v>52</v>
      </c>
      <c r="G133" s="65" t="s">
        <v>162</v>
      </c>
      <c r="H133" s="31" t="s">
        <v>123</v>
      </c>
      <c r="I133" s="31" t="s">
        <v>49</v>
      </c>
      <c r="J133" s="31" t="s">
        <v>123</v>
      </c>
      <c r="K133" s="31" t="s">
        <v>275</v>
      </c>
      <c r="L133" s="66" t="s">
        <v>157</v>
      </c>
      <c r="M133" s="66" t="s">
        <v>197</v>
      </c>
      <c r="N133" s="31"/>
      <c r="O133" s="91">
        <f>O134+O138+O141</f>
        <v>257081</v>
      </c>
      <c r="P133" s="91">
        <f t="shared" ref="P133:T133" si="43">P134+P138+P141</f>
        <v>0</v>
      </c>
      <c r="Q133" s="91">
        <f t="shared" si="43"/>
        <v>170000</v>
      </c>
      <c r="R133" s="91">
        <f t="shared" si="43"/>
        <v>0</v>
      </c>
      <c r="S133" s="91">
        <f t="shared" si="43"/>
        <v>170000</v>
      </c>
      <c r="T133" s="91">
        <f t="shared" si="43"/>
        <v>0</v>
      </c>
    </row>
    <row r="134" spans="2:20" s="10" customFormat="1" ht="34.5" hidden="1" customHeight="1">
      <c r="B134" s="177"/>
      <c r="C134" s="176" t="s">
        <v>212</v>
      </c>
      <c r="D134" s="32" t="s">
        <v>191</v>
      </c>
      <c r="E134" s="11" t="s">
        <v>48</v>
      </c>
      <c r="F134" s="65" t="s">
        <v>52</v>
      </c>
      <c r="G134" s="65" t="s">
        <v>162</v>
      </c>
      <c r="H134" s="31" t="s">
        <v>123</v>
      </c>
      <c r="I134" s="31" t="s">
        <v>49</v>
      </c>
      <c r="J134" s="31" t="s">
        <v>123</v>
      </c>
      <c r="K134" s="31" t="s">
        <v>275</v>
      </c>
      <c r="L134" s="66" t="s">
        <v>157</v>
      </c>
      <c r="M134" s="66" t="s">
        <v>195</v>
      </c>
      <c r="N134" s="31"/>
      <c r="O134" s="91">
        <f t="shared" ref="O134:T134" si="44">O135</f>
        <v>228081</v>
      </c>
      <c r="P134" s="91">
        <f t="shared" si="44"/>
        <v>0</v>
      </c>
      <c r="Q134" s="91">
        <f t="shared" si="44"/>
        <v>140000</v>
      </c>
      <c r="R134" s="91">
        <f t="shared" si="44"/>
        <v>0</v>
      </c>
      <c r="S134" s="91">
        <f t="shared" si="44"/>
        <v>140000</v>
      </c>
      <c r="T134" s="91">
        <f t="shared" si="44"/>
        <v>0</v>
      </c>
    </row>
    <row r="135" spans="2:20" s="3" customFormat="1" ht="22.5" hidden="1" customHeight="1">
      <c r="B135" s="173"/>
      <c r="C135" s="12" t="s">
        <v>57</v>
      </c>
      <c r="D135" s="32" t="s">
        <v>191</v>
      </c>
      <c r="E135" s="67" t="s">
        <v>48</v>
      </c>
      <c r="F135" s="65" t="s">
        <v>52</v>
      </c>
      <c r="G135" s="65" t="s">
        <v>162</v>
      </c>
      <c r="H135" s="31" t="s">
        <v>123</v>
      </c>
      <c r="I135" s="31" t="s">
        <v>49</v>
      </c>
      <c r="J135" s="31" t="s">
        <v>123</v>
      </c>
      <c r="K135" s="31" t="s">
        <v>275</v>
      </c>
      <c r="L135" s="66" t="s">
        <v>157</v>
      </c>
      <c r="M135" s="66" t="s">
        <v>195</v>
      </c>
      <c r="N135" s="11" t="s">
        <v>366</v>
      </c>
      <c r="O135" s="94">
        <f t="shared" ref="O135:T135" si="45">O136+O137</f>
        <v>228081</v>
      </c>
      <c r="P135" s="94">
        <f t="shared" si="45"/>
        <v>0</v>
      </c>
      <c r="Q135" s="94">
        <f t="shared" si="45"/>
        <v>140000</v>
      </c>
      <c r="R135" s="94">
        <f t="shared" si="45"/>
        <v>0</v>
      </c>
      <c r="S135" s="94">
        <f t="shared" si="45"/>
        <v>140000</v>
      </c>
      <c r="T135" s="94">
        <f t="shared" si="45"/>
        <v>0</v>
      </c>
    </row>
    <row r="136" spans="2:20" s="3" customFormat="1" ht="22.5" hidden="1" customHeight="1">
      <c r="B136" s="173"/>
      <c r="C136" s="12" t="s">
        <v>307</v>
      </c>
      <c r="D136" s="32" t="s">
        <v>191</v>
      </c>
      <c r="E136" s="67" t="s">
        <v>48</v>
      </c>
      <c r="F136" s="65" t="s">
        <v>52</v>
      </c>
      <c r="G136" s="65" t="s">
        <v>162</v>
      </c>
      <c r="H136" s="31" t="s">
        <v>123</v>
      </c>
      <c r="I136" s="31" t="s">
        <v>49</v>
      </c>
      <c r="J136" s="31" t="s">
        <v>123</v>
      </c>
      <c r="K136" s="31" t="s">
        <v>275</v>
      </c>
      <c r="L136" s="66" t="s">
        <v>157</v>
      </c>
      <c r="M136" s="66" t="s">
        <v>195</v>
      </c>
      <c r="N136" s="52" t="s">
        <v>367</v>
      </c>
      <c r="O136" s="94">
        <v>100000</v>
      </c>
      <c r="P136" s="94">
        <v>0</v>
      </c>
      <c r="Q136" s="94">
        <v>100000</v>
      </c>
      <c r="R136" s="94">
        <v>0</v>
      </c>
      <c r="S136" s="94">
        <v>100000</v>
      </c>
      <c r="T136" s="94">
        <v>0</v>
      </c>
    </row>
    <row r="137" spans="2:20" s="3" customFormat="1" ht="22.5" hidden="1" customHeight="1">
      <c r="B137" s="173"/>
      <c r="C137" s="12" t="s">
        <v>223</v>
      </c>
      <c r="D137" s="32" t="s">
        <v>191</v>
      </c>
      <c r="E137" s="67" t="s">
        <v>48</v>
      </c>
      <c r="F137" s="65" t="s">
        <v>52</v>
      </c>
      <c r="G137" s="65" t="s">
        <v>162</v>
      </c>
      <c r="H137" s="31" t="s">
        <v>123</v>
      </c>
      <c r="I137" s="31" t="s">
        <v>49</v>
      </c>
      <c r="J137" s="31" t="s">
        <v>123</v>
      </c>
      <c r="K137" s="31" t="s">
        <v>275</v>
      </c>
      <c r="L137" s="66" t="s">
        <v>157</v>
      </c>
      <c r="M137" s="66" t="s">
        <v>195</v>
      </c>
      <c r="N137" s="52" t="s">
        <v>403</v>
      </c>
      <c r="O137" s="94">
        <v>128081</v>
      </c>
      <c r="P137" s="94">
        <v>0</v>
      </c>
      <c r="Q137" s="94">
        <v>40000</v>
      </c>
      <c r="R137" s="94">
        <v>0</v>
      </c>
      <c r="S137" s="94">
        <v>40000</v>
      </c>
      <c r="T137" s="94">
        <v>0</v>
      </c>
    </row>
    <row r="138" spans="2:20" s="3" customFormat="1" ht="22.5" hidden="1" customHeight="1">
      <c r="B138" s="173"/>
      <c r="C138" s="12" t="s">
        <v>310</v>
      </c>
      <c r="D138" s="32" t="s">
        <v>191</v>
      </c>
      <c r="E138" s="11" t="s">
        <v>48</v>
      </c>
      <c r="F138" s="65" t="s">
        <v>52</v>
      </c>
      <c r="G138" s="65" t="s">
        <v>162</v>
      </c>
      <c r="H138" s="31" t="s">
        <v>123</v>
      </c>
      <c r="I138" s="31" t="s">
        <v>49</v>
      </c>
      <c r="J138" s="31" t="s">
        <v>123</v>
      </c>
      <c r="K138" s="31" t="s">
        <v>275</v>
      </c>
      <c r="L138" s="66" t="s">
        <v>157</v>
      </c>
      <c r="M138" s="66" t="s">
        <v>196</v>
      </c>
      <c r="N138" s="11"/>
      <c r="O138" s="94">
        <f t="shared" ref="O138:T139" si="46">O139</f>
        <v>29000</v>
      </c>
      <c r="P138" s="94">
        <f t="shared" si="46"/>
        <v>0</v>
      </c>
      <c r="Q138" s="94">
        <f t="shared" si="46"/>
        <v>20000</v>
      </c>
      <c r="R138" s="94">
        <f t="shared" si="46"/>
        <v>0</v>
      </c>
      <c r="S138" s="94">
        <f t="shared" si="46"/>
        <v>20000</v>
      </c>
      <c r="T138" s="94">
        <f t="shared" si="46"/>
        <v>0</v>
      </c>
    </row>
    <row r="139" spans="2:20" s="3" customFormat="1" ht="22.5" hidden="1" customHeight="1">
      <c r="B139" s="173"/>
      <c r="C139" s="12" t="s">
        <v>57</v>
      </c>
      <c r="D139" s="32" t="s">
        <v>191</v>
      </c>
      <c r="E139" s="67" t="s">
        <v>48</v>
      </c>
      <c r="F139" s="65" t="s">
        <v>52</v>
      </c>
      <c r="G139" s="65" t="s">
        <v>162</v>
      </c>
      <c r="H139" s="31" t="s">
        <v>123</v>
      </c>
      <c r="I139" s="31" t="s">
        <v>49</v>
      </c>
      <c r="J139" s="31" t="s">
        <v>123</v>
      </c>
      <c r="K139" s="31" t="s">
        <v>275</v>
      </c>
      <c r="L139" s="66" t="s">
        <v>157</v>
      </c>
      <c r="M139" s="66" t="s">
        <v>196</v>
      </c>
      <c r="N139" s="11" t="s">
        <v>366</v>
      </c>
      <c r="O139" s="94">
        <f t="shared" si="46"/>
        <v>29000</v>
      </c>
      <c r="P139" s="94">
        <f t="shared" si="46"/>
        <v>0</v>
      </c>
      <c r="Q139" s="94">
        <f t="shared" si="46"/>
        <v>20000</v>
      </c>
      <c r="R139" s="94">
        <f t="shared" si="46"/>
        <v>0</v>
      </c>
      <c r="S139" s="94">
        <f t="shared" si="46"/>
        <v>20000</v>
      </c>
      <c r="T139" s="94">
        <f t="shared" si="46"/>
        <v>0</v>
      </c>
    </row>
    <row r="140" spans="2:20" s="3" customFormat="1" ht="22.5" hidden="1" customHeight="1">
      <c r="B140" s="173"/>
      <c r="C140" s="12" t="s">
        <v>291</v>
      </c>
      <c r="D140" s="32" t="s">
        <v>191</v>
      </c>
      <c r="E140" s="67" t="s">
        <v>48</v>
      </c>
      <c r="F140" s="65" t="s">
        <v>52</v>
      </c>
      <c r="G140" s="65" t="s">
        <v>162</v>
      </c>
      <c r="H140" s="31" t="s">
        <v>123</v>
      </c>
      <c r="I140" s="31" t="s">
        <v>49</v>
      </c>
      <c r="J140" s="31" t="s">
        <v>123</v>
      </c>
      <c r="K140" s="31" t="s">
        <v>275</v>
      </c>
      <c r="L140" s="66" t="s">
        <v>157</v>
      </c>
      <c r="M140" s="66" t="s">
        <v>196</v>
      </c>
      <c r="N140" s="52" t="s">
        <v>368</v>
      </c>
      <c r="O140" s="94">
        <v>29000</v>
      </c>
      <c r="P140" s="94">
        <v>0</v>
      </c>
      <c r="Q140" s="94">
        <v>20000</v>
      </c>
      <c r="R140" s="94">
        <v>0</v>
      </c>
      <c r="S140" s="94">
        <v>20000</v>
      </c>
      <c r="T140" s="94">
        <v>0</v>
      </c>
    </row>
    <row r="141" spans="2:20" s="3" customFormat="1" ht="19.5" hidden="1" customHeight="1">
      <c r="B141" s="173"/>
      <c r="C141" s="12" t="s">
        <v>311</v>
      </c>
      <c r="D141" s="32" t="s">
        <v>191</v>
      </c>
      <c r="E141" s="13" t="s">
        <v>48</v>
      </c>
      <c r="F141" s="65" t="s">
        <v>54</v>
      </c>
      <c r="G141" s="65" t="s">
        <v>162</v>
      </c>
      <c r="H141" s="31" t="s">
        <v>123</v>
      </c>
      <c r="I141" s="31" t="s">
        <v>49</v>
      </c>
      <c r="J141" s="31" t="s">
        <v>123</v>
      </c>
      <c r="K141" s="31" t="s">
        <v>275</v>
      </c>
      <c r="L141" s="66" t="s">
        <v>157</v>
      </c>
      <c r="M141" s="66" t="s">
        <v>292</v>
      </c>
      <c r="N141" s="11"/>
      <c r="O141" s="94">
        <f t="shared" ref="O141:T142" si="47">O142</f>
        <v>0</v>
      </c>
      <c r="P141" s="94">
        <f t="shared" si="47"/>
        <v>0</v>
      </c>
      <c r="Q141" s="94">
        <f t="shared" si="47"/>
        <v>10000</v>
      </c>
      <c r="R141" s="94">
        <f t="shared" si="47"/>
        <v>0</v>
      </c>
      <c r="S141" s="94">
        <f t="shared" si="47"/>
        <v>10000</v>
      </c>
      <c r="T141" s="94">
        <f t="shared" si="47"/>
        <v>0</v>
      </c>
    </row>
    <row r="142" spans="2:20" s="3" customFormat="1" ht="19.5" hidden="1" customHeight="1">
      <c r="B142" s="173"/>
      <c r="C142" s="12" t="s">
        <v>417</v>
      </c>
      <c r="D142" s="32" t="s">
        <v>191</v>
      </c>
      <c r="E142" s="13" t="s">
        <v>48</v>
      </c>
      <c r="F142" s="65" t="s">
        <v>54</v>
      </c>
      <c r="G142" s="65" t="s">
        <v>162</v>
      </c>
      <c r="H142" s="31" t="s">
        <v>123</v>
      </c>
      <c r="I142" s="31" t="s">
        <v>49</v>
      </c>
      <c r="J142" s="31" t="s">
        <v>123</v>
      </c>
      <c r="K142" s="31" t="s">
        <v>275</v>
      </c>
      <c r="L142" s="66" t="s">
        <v>157</v>
      </c>
      <c r="M142" s="66" t="s">
        <v>292</v>
      </c>
      <c r="N142" s="11" t="s">
        <v>370</v>
      </c>
      <c r="O142" s="94">
        <f>O143</f>
        <v>0</v>
      </c>
      <c r="P142" s="94">
        <f t="shared" si="47"/>
        <v>0</v>
      </c>
      <c r="Q142" s="94">
        <f t="shared" si="47"/>
        <v>10000</v>
      </c>
      <c r="R142" s="94">
        <f t="shared" si="47"/>
        <v>0</v>
      </c>
      <c r="S142" s="94">
        <f t="shared" si="47"/>
        <v>10000</v>
      </c>
      <c r="T142" s="94">
        <f t="shared" si="47"/>
        <v>0</v>
      </c>
    </row>
    <row r="143" spans="2:20" s="3" customFormat="1" ht="19.5" hidden="1" customHeight="1">
      <c r="B143" s="173"/>
      <c r="C143" s="12" t="s">
        <v>417</v>
      </c>
      <c r="D143" s="32" t="s">
        <v>191</v>
      </c>
      <c r="E143" s="13" t="s">
        <v>48</v>
      </c>
      <c r="F143" s="65" t="s">
        <v>54</v>
      </c>
      <c r="G143" s="65" t="s">
        <v>162</v>
      </c>
      <c r="H143" s="31" t="s">
        <v>123</v>
      </c>
      <c r="I143" s="31" t="s">
        <v>49</v>
      </c>
      <c r="J143" s="31" t="s">
        <v>123</v>
      </c>
      <c r="K143" s="31" t="s">
        <v>275</v>
      </c>
      <c r="L143" s="66" t="s">
        <v>157</v>
      </c>
      <c r="M143" s="66" t="s">
        <v>292</v>
      </c>
      <c r="N143" s="52" t="s">
        <v>371</v>
      </c>
      <c r="O143" s="94">
        <v>0</v>
      </c>
      <c r="P143" s="94">
        <v>0</v>
      </c>
      <c r="Q143" s="94">
        <v>10000</v>
      </c>
      <c r="R143" s="94">
        <v>0</v>
      </c>
      <c r="S143" s="94">
        <v>10000</v>
      </c>
      <c r="T143" s="94">
        <v>0</v>
      </c>
    </row>
    <row r="144" spans="2:20" s="3" customFormat="1" ht="42" customHeight="1">
      <c r="B144" s="173"/>
      <c r="C144" s="118" t="s">
        <v>603</v>
      </c>
      <c r="D144" s="32" t="s">
        <v>191</v>
      </c>
      <c r="E144" s="13" t="s">
        <v>48</v>
      </c>
      <c r="F144" s="65" t="s">
        <v>54</v>
      </c>
      <c r="G144" s="65" t="s">
        <v>162</v>
      </c>
      <c r="H144" s="31" t="s">
        <v>123</v>
      </c>
      <c r="I144" s="31" t="s">
        <v>49</v>
      </c>
      <c r="J144" s="31" t="s">
        <v>123</v>
      </c>
      <c r="K144" s="31" t="s">
        <v>277</v>
      </c>
      <c r="L144" s="66" t="s">
        <v>157</v>
      </c>
      <c r="M144" s="71"/>
      <c r="N144" s="11"/>
      <c r="O144" s="94">
        <f>O145</f>
        <v>46440.66</v>
      </c>
      <c r="P144" s="94">
        <f t="shared" ref="P144" si="48">P145</f>
        <v>0</v>
      </c>
      <c r="Q144" s="94">
        <f t="shared" ref="Q144" si="49">Q145</f>
        <v>0</v>
      </c>
      <c r="R144" s="94">
        <f t="shared" ref="R144" si="50">R145</f>
        <v>0</v>
      </c>
      <c r="S144" s="94">
        <f t="shared" ref="S144" si="51">S145</f>
        <v>0</v>
      </c>
      <c r="T144" s="94">
        <f t="shared" ref="T144" si="52">T145</f>
        <v>0</v>
      </c>
    </row>
    <row r="145" spans="2:20" s="3" customFormat="1" ht="37.5" customHeight="1">
      <c r="B145" s="173"/>
      <c r="C145" s="118" t="s">
        <v>160</v>
      </c>
      <c r="D145" s="32" t="s">
        <v>191</v>
      </c>
      <c r="E145" s="13" t="s">
        <v>48</v>
      </c>
      <c r="F145" s="65" t="s">
        <v>54</v>
      </c>
      <c r="G145" s="65" t="s">
        <v>162</v>
      </c>
      <c r="H145" s="31" t="s">
        <v>123</v>
      </c>
      <c r="I145" s="31" t="s">
        <v>49</v>
      </c>
      <c r="J145" s="31" t="s">
        <v>123</v>
      </c>
      <c r="K145" s="31" t="s">
        <v>277</v>
      </c>
      <c r="L145" s="66" t="s">
        <v>157</v>
      </c>
      <c r="M145" s="71" t="s">
        <v>16</v>
      </c>
      <c r="N145" s="11"/>
      <c r="O145" s="94">
        <f>O146</f>
        <v>46440.66</v>
      </c>
      <c r="P145" s="94">
        <f t="shared" ref="P145:T145" si="53">P146</f>
        <v>0</v>
      </c>
      <c r="Q145" s="94">
        <f t="shared" si="53"/>
        <v>0</v>
      </c>
      <c r="R145" s="94">
        <f t="shared" si="53"/>
        <v>0</v>
      </c>
      <c r="S145" s="94">
        <f t="shared" si="53"/>
        <v>0</v>
      </c>
      <c r="T145" s="94">
        <f t="shared" si="53"/>
        <v>0</v>
      </c>
    </row>
    <row r="146" spans="2:20" s="3" customFormat="1" ht="24" hidden="1" customHeight="1">
      <c r="B146" s="173"/>
      <c r="C146" s="172" t="s">
        <v>355</v>
      </c>
      <c r="D146" s="32" t="s">
        <v>191</v>
      </c>
      <c r="E146" s="13" t="s">
        <v>48</v>
      </c>
      <c r="F146" s="65" t="s">
        <v>54</v>
      </c>
      <c r="G146" s="65" t="s">
        <v>162</v>
      </c>
      <c r="H146" s="31" t="s">
        <v>123</v>
      </c>
      <c r="I146" s="31" t="s">
        <v>49</v>
      </c>
      <c r="J146" s="31" t="s">
        <v>123</v>
      </c>
      <c r="K146" s="31" t="s">
        <v>277</v>
      </c>
      <c r="L146" s="66" t="s">
        <v>157</v>
      </c>
      <c r="M146" s="71" t="s">
        <v>12</v>
      </c>
      <c r="N146" s="11"/>
      <c r="O146" s="94">
        <f>O147</f>
        <v>46440.66</v>
      </c>
      <c r="P146" s="94">
        <f t="shared" ref="P146:T146" si="54">SUM(P147:P150)</f>
        <v>0</v>
      </c>
      <c r="Q146" s="94">
        <v>0</v>
      </c>
      <c r="R146" s="94">
        <f t="shared" si="54"/>
        <v>0</v>
      </c>
      <c r="S146" s="94">
        <v>0</v>
      </c>
      <c r="T146" s="94">
        <f t="shared" si="54"/>
        <v>0</v>
      </c>
    </row>
    <row r="147" spans="2:20" s="3" customFormat="1" ht="24" hidden="1" customHeight="1">
      <c r="B147" s="173"/>
      <c r="C147" s="12" t="s">
        <v>45</v>
      </c>
      <c r="D147" s="32" t="s">
        <v>191</v>
      </c>
      <c r="E147" s="13" t="s">
        <v>48</v>
      </c>
      <c r="F147" s="65" t="s">
        <v>54</v>
      </c>
      <c r="G147" s="65" t="s">
        <v>162</v>
      </c>
      <c r="H147" s="31" t="s">
        <v>123</v>
      </c>
      <c r="I147" s="31" t="s">
        <v>49</v>
      </c>
      <c r="J147" s="31" t="s">
        <v>123</v>
      </c>
      <c r="K147" s="31" t="s">
        <v>277</v>
      </c>
      <c r="L147" s="66" t="s">
        <v>157</v>
      </c>
      <c r="M147" s="66" t="s">
        <v>12</v>
      </c>
      <c r="N147" s="11" t="s">
        <v>72</v>
      </c>
      <c r="O147" s="94">
        <v>46440.66</v>
      </c>
      <c r="P147" s="94">
        <f>SUM(P148:P151)</f>
        <v>0</v>
      </c>
      <c r="Q147" s="94">
        <v>0</v>
      </c>
      <c r="R147" s="94">
        <v>0</v>
      </c>
      <c r="S147" s="94">
        <v>0</v>
      </c>
      <c r="T147" s="94">
        <v>0</v>
      </c>
    </row>
    <row r="148" spans="2:20" s="10" customFormat="1" ht="40.5" customHeight="1">
      <c r="B148" s="177"/>
      <c r="C148" s="110" t="s">
        <v>305</v>
      </c>
      <c r="D148" s="32" t="s">
        <v>191</v>
      </c>
      <c r="E148" s="13" t="s">
        <v>48</v>
      </c>
      <c r="F148" s="65" t="s">
        <v>54</v>
      </c>
      <c r="G148" s="65" t="s">
        <v>162</v>
      </c>
      <c r="H148" s="31" t="s">
        <v>123</v>
      </c>
      <c r="I148" s="31" t="s">
        <v>52</v>
      </c>
      <c r="J148" s="31" t="s">
        <v>157</v>
      </c>
      <c r="K148" s="31" t="s">
        <v>83</v>
      </c>
      <c r="L148" s="66" t="s">
        <v>157</v>
      </c>
      <c r="M148" s="66"/>
      <c r="N148" s="31"/>
      <c r="O148" s="94">
        <f t="shared" ref="O148:T148" si="55">O149</f>
        <v>2000</v>
      </c>
      <c r="P148" s="94">
        <f t="shared" si="55"/>
        <v>0</v>
      </c>
      <c r="Q148" s="94">
        <f t="shared" si="55"/>
        <v>2000</v>
      </c>
      <c r="R148" s="94">
        <f t="shared" si="55"/>
        <v>0</v>
      </c>
      <c r="S148" s="94">
        <f t="shared" si="55"/>
        <v>2000</v>
      </c>
      <c r="T148" s="94">
        <f t="shared" si="55"/>
        <v>0</v>
      </c>
    </row>
    <row r="149" spans="2:20" s="3" customFormat="1" ht="36.75" customHeight="1">
      <c r="B149" s="173"/>
      <c r="C149" s="118" t="s">
        <v>296</v>
      </c>
      <c r="D149" s="32" t="s">
        <v>191</v>
      </c>
      <c r="E149" s="13" t="s">
        <v>48</v>
      </c>
      <c r="F149" s="65" t="s">
        <v>54</v>
      </c>
      <c r="G149" s="65" t="s">
        <v>162</v>
      </c>
      <c r="H149" s="31" t="s">
        <v>123</v>
      </c>
      <c r="I149" s="31" t="s">
        <v>52</v>
      </c>
      <c r="J149" s="31" t="s">
        <v>123</v>
      </c>
      <c r="K149" s="31" t="s">
        <v>62</v>
      </c>
      <c r="L149" s="66" t="s">
        <v>157</v>
      </c>
      <c r="M149" s="71"/>
      <c r="N149" s="11"/>
      <c r="O149" s="94">
        <f>O150</f>
        <v>2000</v>
      </c>
      <c r="P149" s="94">
        <f t="shared" ref="P149:T151" si="56">P150</f>
        <v>0</v>
      </c>
      <c r="Q149" s="94">
        <f t="shared" si="56"/>
        <v>2000</v>
      </c>
      <c r="R149" s="94">
        <f t="shared" si="56"/>
        <v>0</v>
      </c>
      <c r="S149" s="94">
        <f t="shared" si="56"/>
        <v>2000</v>
      </c>
      <c r="T149" s="94">
        <f t="shared" si="56"/>
        <v>0</v>
      </c>
    </row>
    <row r="150" spans="2:20" s="3" customFormat="1" ht="35.25" customHeight="1">
      <c r="B150" s="173"/>
      <c r="C150" s="118" t="s">
        <v>160</v>
      </c>
      <c r="D150" s="32" t="s">
        <v>191</v>
      </c>
      <c r="E150" s="13" t="s">
        <v>48</v>
      </c>
      <c r="F150" s="65" t="s">
        <v>54</v>
      </c>
      <c r="G150" s="65" t="s">
        <v>162</v>
      </c>
      <c r="H150" s="31" t="s">
        <v>123</v>
      </c>
      <c r="I150" s="31" t="s">
        <v>52</v>
      </c>
      <c r="J150" s="31" t="s">
        <v>123</v>
      </c>
      <c r="K150" s="31" t="s">
        <v>62</v>
      </c>
      <c r="L150" s="66" t="s">
        <v>157</v>
      </c>
      <c r="M150" s="71" t="s">
        <v>16</v>
      </c>
      <c r="N150" s="11"/>
      <c r="O150" s="94">
        <f>O151</f>
        <v>2000</v>
      </c>
      <c r="P150" s="94">
        <f t="shared" si="56"/>
        <v>0</v>
      </c>
      <c r="Q150" s="94">
        <f t="shared" si="56"/>
        <v>2000</v>
      </c>
      <c r="R150" s="94">
        <f t="shared" si="56"/>
        <v>0</v>
      </c>
      <c r="S150" s="94">
        <f t="shared" si="56"/>
        <v>2000</v>
      </c>
      <c r="T150" s="94">
        <f t="shared" si="56"/>
        <v>0</v>
      </c>
    </row>
    <row r="151" spans="2:20" s="3" customFormat="1" ht="20.25" hidden="1" customHeight="1">
      <c r="B151" s="173"/>
      <c r="C151" s="172" t="s">
        <v>355</v>
      </c>
      <c r="D151" s="32" t="s">
        <v>191</v>
      </c>
      <c r="E151" s="13" t="s">
        <v>48</v>
      </c>
      <c r="F151" s="65" t="s">
        <v>54</v>
      </c>
      <c r="G151" s="65" t="s">
        <v>162</v>
      </c>
      <c r="H151" s="31" t="s">
        <v>123</v>
      </c>
      <c r="I151" s="31" t="s">
        <v>52</v>
      </c>
      <c r="J151" s="31" t="s">
        <v>123</v>
      </c>
      <c r="K151" s="31" t="s">
        <v>62</v>
      </c>
      <c r="L151" s="66" t="s">
        <v>157</v>
      </c>
      <c r="M151" s="71" t="s">
        <v>12</v>
      </c>
      <c r="N151" s="11"/>
      <c r="O151" s="94">
        <f>O152</f>
        <v>2000</v>
      </c>
      <c r="P151" s="94">
        <f t="shared" si="56"/>
        <v>0</v>
      </c>
      <c r="Q151" s="94">
        <f t="shared" si="56"/>
        <v>2000</v>
      </c>
      <c r="R151" s="94">
        <f t="shared" si="56"/>
        <v>0</v>
      </c>
      <c r="S151" s="94">
        <f t="shared" si="56"/>
        <v>2000</v>
      </c>
      <c r="T151" s="94">
        <f t="shared" si="56"/>
        <v>0</v>
      </c>
    </row>
    <row r="152" spans="2:20" s="3" customFormat="1" ht="20.25" hidden="1" customHeight="1">
      <c r="B152" s="173"/>
      <c r="C152" s="12" t="s">
        <v>45</v>
      </c>
      <c r="D152" s="32" t="s">
        <v>191</v>
      </c>
      <c r="E152" s="13" t="s">
        <v>48</v>
      </c>
      <c r="F152" s="65" t="s">
        <v>54</v>
      </c>
      <c r="G152" s="65" t="s">
        <v>162</v>
      </c>
      <c r="H152" s="31" t="s">
        <v>123</v>
      </c>
      <c r="I152" s="31" t="s">
        <v>52</v>
      </c>
      <c r="J152" s="31" t="s">
        <v>123</v>
      </c>
      <c r="K152" s="31" t="s">
        <v>62</v>
      </c>
      <c r="L152" s="66" t="s">
        <v>157</v>
      </c>
      <c r="M152" s="66" t="s">
        <v>12</v>
      </c>
      <c r="N152" s="11" t="s">
        <v>72</v>
      </c>
      <c r="O152" s="94">
        <v>2000</v>
      </c>
      <c r="P152" s="94">
        <v>0</v>
      </c>
      <c r="Q152" s="94">
        <v>2000</v>
      </c>
      <c r="R152" s="94">
        <v>0</v>
      </c>
      <c r="S152" s="94">
        <v>2000</v>
      </c>
      <c r="T152" s="94">
        <v>0</v>
      </c>
    </row>
    <row r="153" spans="2:20" s="3" customFormat="1" ht="75.75" customHeight="1">
      <c r="B153" s="173"/>
      <c r="C153" s="114" t="s">
        <v>408</v>
      </c>
      <c r="D153" s="32" t="s">
        <v>191</v>
      </c>
      <c r="E153" s="67" t="s">
        <v>48</v>
      </c>
      <c r="F153" s="65" t="s">
        <v>54</v>
      </c>
      <c r="G153" s="65" t="s">
        <v>162</v>
      </c>
      <c r="H153" s="31" t="s">
        <v>124</v>
      </c>
      <c r="I153" s="31" t="s">
        <v>84</v>
      </c>
      <c r="J153" s="31" t="s">
        <v>157</v>
      </c>
      <c r="K153" s="31" t="s">
        <v>83</v>
      </c>
      <c r="L153" s="66" t="s">
        <v>157</v>
      </c>
      <c r="M153" s="66"/>
      <c r="N153" s="49"/>
      <c r="O153" s="94">
        <f t="shared" ref="O153:T154" si="57">O154</f>
        <v>2000</v>
      </c>
      <c r="P153" s="94">
        <f t="shared" si="57"/>
        <v>0</v>
      </c>
      <c r="Q153" s="94">
        <f t="shared" si="57"/>
        <v>2000</v>
      </c>
      <c r="R153" s="94">
        <f t="shared" si="57"/>
        <v>0</v>
      </c>
      <c r="S153" s="94">
        <f t="shared" si="57"/>
        <v>2000</v>
      </c>
      <c r="T153" s="94">
        <f t="shared" si="57"/>
        <v>0</v>
      </c>
    </row>
    <row r="154" spans="2:20" s="3" customFormat="1" ht="21" customHeight="1">
      <c r="B154" s="173"/>
      <c r="C154" s="110" t="s">
        <v>35</v>
      </c>
      <c r="D154" s="32" t="s">
        <v>191</v>
      </c>
      <c r="E154" s="67" t="s">
        <v>48</v>
      </c>
      <c r="F154" s="65" t="s">
        <v>54</v>
      </c>
      <c r="G154" s="65" t="s">
        <v>162</v>
      </c>
      <c r="H154" s="31" t="s">
        <v>124</v>
      </c>
      <c r="I154" s="31" t="s">
        <v>48</v>
      </c>
      <c r="J154" s="31" t="s">
        <v>157</v>
      </c>
      <c r="K154" s="31" t="s">
        <v>83</v>
      </c>
      <c r="L154" s="66" t="s">
        <v>157</v>
      </c>
      <c r="M154" s="71"/>
      <c r="N154" s="49"/>
      <c r="O154" s="94">
        <f>O155</f>
        <v>2000</v>
      </c>
      <c r="P154" s="94">
        <f t="shared" si="57"/>
        <v>0</v>
      </c>
      <c r="Q154" s="94">
        <f t="shared" si="57"/>
        <v>2000</v>
      </c>
      <c r="R154" s="94">
        <f t="shared" si="57"/>
        <v>0</v>
      </c>
      <c r="S154" s="94">
        <f t="shared" si="57"/>
        <v>2000</v>
      </c>
      <c r="T154" s="94">
        <f t="shared" si="57"/>
        <v>0</v>
      </c>
    </row>
    <row r="155" spans="2:20" s="3" customFormat="1" ht="35.25" customHeight="1">
      <c r="B155" s="173"/>
      <c r="C155" s="110" t="s">
        <v>17</v>
      </c>
      <c r="D155" s="32" t="s">
        <v>191</v>
      </c>
      <c r="E155" s="67" t="s">
        <v>48</v>
      </c>
      <c r="F155" s="65" t="s">
        <v>54</v>
      </c>
      <c r="G155" s="65" t="s">
        <v>162</v>
      </c>
      <c r="H155" s="31" t="s">
        <v>124</v>
      </c>
      <c r="I155" s="31" t="s">
        <v>48</v>
      </c>
      <c r="J155" s="31" t="s">
        <v>123</v>
      </c>
      <c r="K155" s="31" t="s">
        <v>62</v>
      </c>
      <c r="L155" s="66" t="s">
        <v>157</v>
      </c>
      <c r="M155" s="71"/>
      <c r="N155" s="49"/>
      <c r="O155" s="94">
        <f t="shared" ref="O155:T157" si="58">O156</f>
        <v>2000</v>
      </c>
      <c r="P155" s="94">
        <f t="shared" si="58"/>
        <v>0</v>
      </c>
      <c r="Q155" s="94">
        <f t="shared" si="58"/>
        <v>2000</v>
      </c>
      <c r="R155" s="94">
        <f t="shared" si="58"/>
        <v>0</v>
      </c>
      <c r="S155" s="94">
        <f t="shared" si="58"/>
        <v>2000</v>
      </c>
      <c r="T155" s="94">
        <f t="shared" si="58"/>
        <v>0</v>
      </c>
    </row>
    <row r="156" spans="2:20" s="3" customFormat="1" ht="21" customHeight="1">
      <c r="B156" s="173"/>
      <c r="C156" s="118" t="s">
        <v>160</v>
      </c>
      <c r="D156" s="32" t="s">
        <v>191</v>
      </c>
      <c r="E156" s="67" t="s">
        <v>48</v>
      </c>
      <c r="F156" s="65" t="s">
        <v>54</v>
      </c>
      <c r="G156" s="65" t="s">
        <v>162</v>
      </c>
      <c r="H156" s="31" t="s">
        <v>124</v>
      </c>
      <c r="I156" s="31" t="s">
        <v>48</v>
      </c>
      <c r="J156" s="31" t="s">
        <v>123</v>
      </c>
      <c r="K156" s="31" t="s">
        <v>62</v>
      </c>
      <c r="L156" s="66" t="s">
        <v>157</v>
      </c>
      <c r="M156" s="66" t="s">
        <v>16</v>
      </c>
      <c r="N156" s="49"/>
      <c r="O156" s="94">
        <f t="shared" si="58"/>
        <v>2000</v>
      </c>
      <c r="P156" s="94">
        <f t="shared" si="58"/>
        <v>0</v>
      </c>
      <c r="Q156" s="94">
        <f t="shared" si="58"/>
        <v>2000</v>
      </c>
      <c r="R156" s="94">
        <f t="shared" si="58"/>
        <v>0</v>
      </c>
      <c r="S156" s="94">
        <f t="shared" si="58"/>
        <v>2000</v>
      </c>
      <c r="T156" s="94">
        <f t="shared" si="58"/>
        <v>0</v>
      </c>
    </row>
    <row r="157" spans="2:20" s="3" customFormat="1" ht="21" hidden="1" customHeight="1">
      <c r="B157" s="173"/>
      <c r="C157" s="172" t="s">
        <v>355</v>
      </c>
      <c r="D157" s="32" t="s">
        <v>191</v>
      </c>
      <c r="E157" s="67" t="s">
        <v>48</v>
      </c>
      <c r="F157" s="65" t="s">
        <v>54</v>
      </c>
      <c r="G157" s="65" t="s">
        <v>162</v>
      </c>
      <c r="H157" s="31" t="s">
        <v>124</v>
      </c>
      <c r="I157" s="31" t="s">
        <v>48</v>
      </c>
      <c r="J157" s="31" t="s">
        <v>123</v>
      </c>
      <c r="K157" s="31" t="s">
        <v>62</v>
      </c>
      <c r="L157" s="66" t="s">
        <v>157</v>
      </c>
      <c r="M157" s="66" t="s">
        <v>12</v>
      </c>
      <c r="N157" s="49"/>
      <c r="O157" s="94">
        <f t="shared" si="58"/>
        <v>2000</v>
      </c>
      <c r="P157" s="94">
        <f t="shared" si="58"/>
        <v>0</v>
      </c>
      <c r="Q157" s="94">
        <f t="shared" si="58"/>
        <v>2000</v>
      </c>
      <c r="R157" s="94">
        <f t="shared" si="58"/>
        <v>0</v>
      </c>
      <c r="S157" s="94">
        <f t="shared" si="58"/>
        <v>2000</v>
      </c>
      <c r="T157" s="94">
        <f t="shared" si="58"/>
        <v>0</v>
      </c>
    </row>
    <row r="158" spans="2:20" s="3" customFormat="1" ht="21" hidden="1" customHeight="1">
      <c r="B158" s="173"/>
      <c r="C158" s="36" t="s">
        <v>132</v>
      </c>
      <c r="D158" s="32" t="s">
        <v>191</v>
      </c>
      <c r="E158" s="67" t="s">
        <v>48</v>
      </c>
      <c r="F158" s="65" t="s">
        <v>54</v>
      </c>
      <c r="G158" s="65" t="s">
        <v>162</v>
      </c>
      <c r="H158" s="31" t="s">
        <v>124</v>
      </c>
      <c r="I158" s="31" t="s">
        <v>48</v>
      </c>
      <c r="J158" s="31" t="s">
        <v>123</v>
      </c>
      <c r="K158" s="31" t="s">
        <v>62</v>
      </c>
      <c r="L158" s="66" t="s">
        <v>157</v>
      </c>
      <c r="M158" s="66" t="s">
        <v>12</v>
      </c>
      <c r="N158" s="11" t="s">
        <v>75</v>
      </c>
      <c r="O158" s="94">
        <f>SUM(O159:O160)</f>
        <v>2000</v>
      </c>
      <c r="P158" s="94">
        <f t="shared" ref="P158:T159" si="59">P160</f>
        <v>0</v>
      </c>
      <c r="Q158" s="94">
        <f t="shared" si="59"/>
        <v>2000</v>
      </c>
      <c r="R158" s="94">
        <f t="shared" si="59"/>
        <v>0</v>
      </c>
      <c r="S158" s="94">
        <f t="shared" si="59"/>
        <v>2000</v>
      </c>
      <c r="T158" s="94">
        <f t="shared" si="59"/>
        <v>0</v>
      </c>
    </row>
    <row r="159" spans="2:20" s="3" customFormat="1" ht="21" hidden="1" customHeight="1">
      <c r="B159" s="173"/>
      <c r="C159" s="36" t="s">
        <v>507</v>
      </c>
      <c r="D159" s="32" t="s">
        <v>191</v>
      </c>
      <c r="E159" s="67" t="s">
        <v>48</v>
      </c>
      <c r="F159" s="65" t="s">
        <v>54</v>
      </c>
      <c r="G159" s="65" t="s">
        <v>162</v>
      </c>
      <c r="H159" s="31" t="s">
        <v>124</v>
      </c>
      <c r="I159" s="31" t="s">
        <v>48</v>
      </c>
      <c r="J159" s="31" t="s">
        <v>123</v>
      </c>
      <c r="K159" s="31" t="s">
        <v>62</v>
      </c>
      <c r="L159" s="66" t="s">
        <v>157</v>
      </c>
      <c r="M159" s="66" t="s">
        <v>12</v>
      </c>
      <c r="N159" s="31" t="s">
        <v>506</v>
      </c>
      <c r="O159" s="94">
        <v>0</v>
      </c>
      <c r="P159" s="94">
        <f t="shared" si="59"/>
        <v>0</v>
      </c>
      <c r="Q159" s="94">
        <v>0</v>
      </c>
      <c r="R159" s="94">
        <f t="shared" si="59"/>
        <v>0</v>
      </c>
      <c r="S159" s="94">
        <v>0</v>
      </c>
      <c r="T159" s="94">
        <f t="shared" si="59"/>
        <v>0</v>
      </c>
    </row>
    <row r="160" spans="2:20" s="3" customFormat="1" ht="21" hidden="1" customHeight="1">
      <c r="B160" s="173"/>
      <c r="C160" s="12" t="s">
        <v>133</v>
      </c>
      <c r="D160" s="32" t="s">
        <v>191</v>
      </c>
      <c r="E160" s="65" t="s">
        <v>48</v>
      </c>
      <c r="F160" s="65" t="s">
        <v>54</v>
      </c>
      <c r="G160" s="65" t="s">
        <v>162</v>
      </c>
      <c r="H160" s="31" t="s">
        <v>124</v>
      </c>
      <c r="I160" s="31" t="s">
        <v>48</v>
      </c>
      <c r="J160" s="31" t="s">
        <v>123</v>
      </c>
      <c r="K160" s="31" t="s">
        <v>62</v>
      </c>
      <c r="L160" s="66" t="s">
        <v>157</v>
      </c>
      <c r="M160" s="66" t="s">
        <v>12</v>
      </c>
      <c r="N160" s="52" t="s">
        <v>398</v>
      </c>
      <c r="O160" s="94">
        <v>2000</v>
      </c>
      <c r="P160" s="94">
        <v>0</v>
      </c>
      <c r="Q160" s="94">
        <v>2000</v>
      </c>
      <c r="R160" s="94">
        <v>0</v>
      </c>
      <c r="S160" s="94">
        <v>2000</v>
      </c>
      <c r="T160" s="94">
        <v>0</v>
      </c>
    </row>
    <row r="161" spans="2:20" s="3" customFormat="1" ht="51.75" customHeight="1">
      <c r="B161" s="173"/>
      <c r="C161" s="139" t="s">
        <v>409</v>
      </c>
      <c r="D161" s="32" t="s">
        <v>191</v>
      </c>
      <c r="E161" s="67" t="s">
        <v>48</v>
      </c>
      <c r="F161" s="65" t="s">
        <v>54</v>
      </c>
      <c r="G161" s="65" t="s">
        <v>162</v>
      </c>
      <c r="H161" s="31" t="s">
        <v>165</v>
      </c>
      <c r="I161" s="31" t="s">
        <v>84</v>
      </c>
      <c r="J161" s="31" t="s">
        <v>157</v>
      </c>
      <c r="K161" s="31" t="s">
        <v>83</v>
      </c>
      <c r="L161" s="66" t="s">
        <v>157</v>
      </c>
      <c r="M161" s="66"/>
      <c r="N161" s="49"/>
      <c r="O161" s="94">
        <f t="shared" ref="O161:T162" si="60">O162</f>
        <v>20000</v>
      </c>
      <c r="P161" s="94">
        <f t="shared" si="60"/>
        <v>0</v>
      </c>
      <c r="Q161" s="94">
        <f t="shared" si="60"/>
        <v>20000</v>
      </c>
      <c r="R161" s="94">
        <f t="shared" si="60"/>
        <v>0</v>
      </c>
      <c r="S161" s="94">
        <f t="shared" si="60"/>
        <v>20000</v>
      </c>
      <c r="T161" s="94">
        <f t="shared" si="60"/>
        <v>0</v>
      </c>
    </row>
    <row r="162" spans="2:20" s="3" customFormat="1" ht="37.5" customHeight="1">
      <c r="B162" s="173"/>
      <c r="C162" s="126" t="s">
        <v>6</v>
      </c>
      <c r="D162" s="32" t="s">
        <v>191</v>
      </c>
      <c r="E162" s="67" t="s">
        <v>48</v>
      </c>
      <c r="F162" s="65" t="s">
        <v>54</v>
      </c>
      <c r="G162" s="65" t="s">
        <v>162</v>
      </c>
      <c r="H162" s="31" t="s">
        <v>165</v>
      </c>
      <c r="I162" s="31" t="s">
        <v>48</v>
      </c>
      <c r="J162" s="31" t="s">
        <v>157</v>
      </c>
      <c r="K162" s="31" t="s">
        <v>83</v>
      </c>
      <c r="L162" s="66" t="s">
        <v>157</v>
      </c>
      <c r="M162" s="71"/>
      <c r="N162" s="49"/>
      <c r="O162" s="94">
        <f>O163</f>
        <v>20000</v>
      </c>
      <c r="P162" s="94">
        <f t="shared" si="60"/>
        <v>0</v>
      </c>
      <c r="Q162" s="94">
        <f t="shared" si="60"/>
        <v>20000</v>
      </c>
      <c r="R162" s="94">
        <f t="shared" si="60"/>
        <v>0</v>
      </c>
      <c r="S162" s="94">
        <f t="shared" si="60"/>
        <v>20000</v>
      </c>
      <c r="T162" s="94">
        <f t="shared" si="60"/>
        <v>0</v>
      </c>
    </row>
    <row r="163" spans="2:20" s="3" customFormat="1" ht="38.25" customHeight="1">
      <c r="B163" s="173"/>
      <c r="C163" s="127" t="s">
        <v>420</v>
      </c>
      <c r="D163" s="32" t="s">
        <v>191</v>
      </c>
      <c r="E163" s="67" t="s">
        <v>48</v>
      </c>
      <c r="F163" s="65" t="s">
        <v>54</v>
      </c>
      <c r="G163" s="65" t="s">
        <v>162</v>
      </c>
      <c r="H163" s="31" t="s">
        <v>165</v>
      </c>
      <c r="I163" s="31" t="s">
        <v>48</v>
      </c>
      <c r="J163" s="31" t="s">
        <v>123</v>
      </c>
      <c r="K163" s="31" t="s">
        <v>275</v>
      </c>
      <c r="L163" s="66" t="s">
        <v>157</v>
      </c>
      <c r="M163" s="71"/>
      <c r="N163" s="49"/>
      <c r="O163" s="94">
        <f t="shared" ref="O163:T168" si="61">O164</f>
        <v>20000</v>
      </c>
      <c r="P163" s="94">
        <f t="shared" si="61"/>
        <v>0</v>
      </c>
      <c r="Q163" s="94">
        <f t="shared" si="61"/>
        <v>20000</v>
      </c>
      <c r="R163" s="94">
        <f t="shared" si="61"/>
        <v>0</v>
      </c>
      <c r="S163" s="94">
        <f t="shared" si="61"/>
        <v>20000</v>
      </c>
      <c r="T163" s="94">
        <f t="shared" si="61"/>
        <v>0</v>
      </c>
    </row>
    <row r="164" spans="2:20" s="3" customFormat="1" ht="40.5" customHeight="1">
      <c r="B164" s="173"/>
      <c r="C164" s="118" t="s">
        <v>160</v>
      </c>
      <c r="D164" s="32" t="s">
        <v>191</v>
      </c>
      <c r="E164" s="67" t="s">
        <v>48</v>
      </c>
      <c r="F164" s="65" t="s">
        <v>54</v>
      </c>
      <c r="G164" s="65" t="s">
        <v>162</v>
      </c>
      <c r="H164" s="31" t="s">
        <v>165</v>
      </c>
      <c r="I164" s="31" t="s">
        <v>48</v>
      </c>
      <c r="J164" s="31" t="s">
        <v>123</v>
      </c>
      <c r="K164" s="31" t="s">
        <v>275</v>
      </c>
      <c r="L164" s="66" t="s">
        <v>157</v>
      </c>
      <c r="M164" s="66" t="s">
        <v>16</v>
      </c>
      <c r="N164" s="49"/>
      <c r="O164" s="94">
        <f t="shared" si="61"/>
        <v>20000</v>
      </c>
      <c r="P164" s="94">
        <f t="shared" si="61"/>
        <v>0</v>
      </c>
      <c r="Q164" s="94">
        <f t="shared" si="61"/>
        <v>20000</v>
      </c>
      <c r="R164" s="94">
        <f t="shared" si="61"/>
        <v>0</v>
      </c>
      <c r="S164" s="94">
        <f t="shared" si="61"/>
        <v>20000</v>
      </c>
      <c r="T164" s="94">
        <f t="shared" si="61"/>
        <v>0</v>
      </c>
    </row>
    <row r="165" spans="2:20" s="3" customFormat="1" ht="21" hidden="1" customHeight="1">
      <c r="B165" s="173"/>
      <c r="C165" s="172" t="s">
        <v>355</v>
      </c>
      <c r="D165" s="32" t="s">
        <v>191</v>
      </c>
      <c r="E165" s="67" t="s">
        <v>48</v>
      </c>
      <c r="F165" s="65" t="s">
        <v>54</v>
      </c>
      <c r="G165" s="65" t="s">
        <v>162</v>
      </c>
      <c r="H165" s="31" t="s">
        <v>165</v>
      </c>
      <c r="I165" s="31" t="s">
        <v>48</v>
      </c>
      <c r="J165" s="31" t="s">
        <v>123</v>
      </c>
      <c r="K165" s="31" t="s">
        <v>275</v>
      </c>
      <c r="L165" s="66" t="s">
        <v>157</v>
      </c>
      <c r="M165" s="66" t="s">
        <v>12</v>
      </c>
      <c r="N165" s="49"/>
      <c r="O165" s="94">
        <f t="shared" ref="O165:T165" si="62">O166+O167+O168</f>
        <v>20000</v>
      </c>
      <c r="P165" s="94">
        <f t="shared" si="62"/>
        <v>0</v>
      </c>
      <c r="Q165" s="94">
        <f t="shared" si="62"/>
        <v>20000</v>
      </c>
      <c r="R165" s="94">
        <f t="shared" si="62"/>
        <v>0</v>
      </c>
      <c r="S165" s="94">
        <f t="shared" si="62"/>
        <v>20000</v>
      </c>
      <c r="T165" s="94">
        <f t="shared" si="62"/>
        <v>0</v>
      </c>
    </row>
    <row r="166" spans="2:20" s="3" customFormat="1" ht="21" hidden="1" customHeight="1">
      <c r="B166" s="173"/>
      <c r="C166" s="12" t="s">
        <v>45</v>
      </c>
      <c r="D166" s="32" t="s">
        <v>191</v>
      </c>
      <c r="E166" s="13" t="s">
        <v>48</v>
      </c>
      <c r="F166" s="65" t="s">
        <v>54</v>
      </c>
      <c r="G166" s="65" t="s">
        <v>162</v>
      </c>
      <c r="H166" s="31" t="s">
        <v>165</v>
      </c>
      <c r="I166" s="31" t="s">
        <v>48</v>
      </c>
      <c r="J166" s="31" t="s">
        <v>123</v>
      </c>
      <c r="K166" s="31" t="s">
        <v>275</v>
      </c>
      <c r="L166" s="66" t="s">
        <v>157</v>
      </c>
      <c r="M166" s="66" t="s">
        <v>12</v>
      </c>
      <c r="N166" s="11" t="s">
        <v>72</v>
      </c>
      <c r="O166" s="94">
        <v>4000</v>
      </c>
      <c r="P166" s="94">
        <v>0</v>
      </c>
      <c r="Q166" s="94">
        <v>4000</v>
      </c>
      <c r="R166" s="94">
        <v>0</v>
      </c>
      <c r="S166" s="94">
        <v>4000</v>
      </c>
      <c r="T166" s="94">
        <v>0</v>
      </c>
    </row>
    <row r="167" spans="2:20" s="3" customFormat="1" ht="21" hidden="1" customHeight="1">
      <c r="B167" s="173"/>
      <c r="C167" s="12" t="s">
        <v>421</v>
      </c>
      <c r="D167" s="32" t="s">
        <v>191</v>
      </c>
      <c r="E167" s="13" t="s">
        <v>48</v>
      </c>
      <c r="F167" s="65" t="s">
        <v>54</v>
      </c>
      <c r="G167" s="65" t="s">
        <v>162</v>
      </c>
      <c r="H167" s="31" t="s">
        <v>165</v>
      </c>
      <c r="I167" s="31" t="s">
        <v>48</v>
      </c>
      <c r="J167" s="31" t="s">
        <v>123</v>
      </c>
      <c r="K167" s="31" t="s">
        <v>275</v>
      </c>
      <c r="L167" s="66" t="s">
        <v>157</v>
      </c>
      <c r="M167" s="66" t="s">
        <v>12</v>
      </c>
      <c r="N167" s="11" t="s">
        <v>422</v>
      </c>
      <c r="O167" s="94">
        <v>6000</v>
      </c>
      <c r="P167" s="94">
        <v>0</v>
      </c>
      <c r="Q167" s="94">
        <v>6000</v>
      </c>
      <c r="R167" s="94">
        <v>0</v>
      </c>
      <c r="S167" s="94">
        <v>6000</v>
      </c>
      <c r="T167" s="94">
        <v>0</v>
      </c>
    </row>
    <row r="168" spans="2:20" s="3" customFormat="1" ht="21" hidden="1" customHeight="1">
      <c r="B168" s="173"/>
      <c r="C168" s="36" t="s">
        <v>132</v>
      </c>
      <c r="D168" s="32" t="s">
        <v>191</v>
      </c>
      <c r="E168" s="67" t="s">
        <v>48</v>
      </c>
      <c r="F168" s="65" t="s">
        <v>54</v>
      </c>
      <c r="G168" s="65" t="s">
        <v>162</v>
      </c>
      <c r="H168" s="31" t="s">
        <v>165</v>
      </c>
      <c r="I168" s="31" t="s">
        <v>48</v>
      </c>
      <c r="J168" s="31" t="s">
        <v>123</v>
      </c>
      <c r="K168" s="31" t="s">
        <v>275</v>
      </c>
      <c r="L168" s="66" t="s">
        <v>157</v>
      </c>
      <c r="M168" s="66" t="s">
        <v>12</v>
      </c>
      <c r="N168" s="11" t="s">
        <v>75</v>
      </c>
      <c r="O168" s="94">
        <f t="shared" si="61"/>
        <v>10000</v>
      </c>
      <c r="P168" s="94">
        <f t="shared" si="61"/>
        <v>0</v>
      </c>
      <c r="Q168" s="94">
        <f t="shared" si="61"/>
        <v>10000</v>
      </c>
      <c r="R168" s="94">
        <f t="shared" si="61"/>
        <v>0</v>
      </c>
      <c r="S168" s="94">
        <f t="shared" si="61"/>
        <v>10000</v>
      </c>
      <c r="T168" s="94">
        <f t="shared" si="61"/>
        <v>0</v>
      </c>
    </row>
    <row r="169" spans="2:20" s="3" customFormat="1" ht="21" hidden="1" customHeight="1">
      <c r="B169" s="173"/>
      <c r="C169" s="12" t="s">
        <v>137</v>
      </c>
      <c r="D169" s="32" t="s">
        <v>191</v>
      </c>
      <c r="E169" s="65" t="s">
        <v>48</v>
      </c>
      <c r="F169" s="65" t="s">
        <v>54</v>
      </c>
      <c r="G169" s="65" t="s">
        <v>162</v>
      </c>
      <c r="H169" s="31" t="s">
        <v>165</v>
      </c>
      <c r="I169" s="31" t="s">
        <v>48</v>
      </c>
      <c r="J169" s="31" t="s">
        <v>123</v>
      </c>
      <c r="K169" s="31" t="s">
        <v>275</v>
      </c>
      <c r="L169" s="66" t="s">
        <v>157</v>
      </c>
      <c r="M169" s="66" t="s">
        <v>12</v>
      </c>
      <c r="N169" s="52" t="s">
        <v>398</v>
      </c>
      <c r="O169" s="94">
        <v>10000</v>
      </c>
      <c r="P169" s="94">
        <v>0</v>
      </c>
      <c r="Q169" s="94">
        <v>10000</v>
      </c>
      <c r="R169" s="94">
        <v>0</v>
      </c>
      <c r="S169" s="94">
        <v>10000</v>
      </c>
      <c r="T169" s="94">
        <v>0</v>
      </c>
    </row>
    <row r="170" spans="2:20" s="3" customFormat="1" ht="21" customHeight="1">
      <c r="B170" s="173"/>
      <c r="C170" s="12" t="s">
        <v>181</v>
      </c>
      <c r="D170" s="32" t="s">
        <v>191</v>
      </c>
      <c r="E170" s="13" t="s">
        <v>49</v>
      </c>
      <c r="F170" s="65" t="s">
        <v>84</v>
      </c>
      <c r="G170" s="65"/>
      <c r="H170" s="31"/>
      <c r="I170" s="31"/>
      <c r="J170" s="31"/>
      <c r="K170" s="31"/>
      <c r="L170" s="66"/>
      <c r="M170" s="66"/>
      <c r="N170" s="11"/>
      <c r="O170" s="94">
        <f t="shared" ref="O170:T174" si="63">O171</f>
        <v>922353</v>
      </c>
      <c r="P170" s="94">
        <f t="shared" si="63"/>
        <v>922353</v>
      </c>
      <c r="Q170" s="94">
        <f t="shared" si="63"/>
        <v>1017363</v>
      </c>
      <c r="R170" s="94">
        <f t="shared" si="63"/>
        <v>1017363</v>
      </c>
      <c r="S170" s="94">
        <f t="shared" si="63"/>
        <v>1114033</v>
      </c>
      <c r="T170" s="94">
        <f t="shared" si="63"/>
        <v>1114033</v>
      </c>
    </row>
    <row r="171" spans="2:20" s="3" customFormat="1" ht="21" customHeight="1">
      <c r="B171" s="173"/>
      <c r="C171" s="12" t="s">
        <v>225</v>
      </c>
      <c r="D171" s="32" t="s">
        <v>191</v>
      </c>
      <c r="E171" s="13" t="s">
        <v>49</v>
      </c>
      <c r="F171" s="65" t="s">
        <v>51</v>
      </c>
      <c r="G171" s="65"/>
      <c r="H171" s="31"/>
      <c r="I171" s="31"/>
      <c r="J171" s="31"/>
      <c r="K171" s="31"/>
      <c r="L171" s="66"/>
      <c r="M171" s="66"/>
      <c r="N171" s="11"/>
      <c r="O171" s="94">
        <f t="shared" si="63"/>
        <v>922353</v>
      </c>
      <c r="P171" s="94">
        <f t="shared" si="63"/>
        <v>922353</v>
      </c>
      <c r="Q171" s="94">
        <f t="shared" si="63"/>
        <v>1017363</v>
      </c>
      <c r="R171" s="94">
        <f t="shared" si="63"/>
        <v>1017363</v>
      </c>
      <c r="S171" s="94">
        <f t="shared" si="63"/>
        <v>1114033</v>
      </c>
      <c r="T171" s="94">
        <f t="shared" si="63"/>
        <v>1114033</v>
      </c>
    </row>
    <row r="172" spans="2:20" s="3" customFormat="1" ht="76.5" customHeight="1">
      <c r="B172" s="173"/>
      <c r="C172" s="118" t="s">
        <v>415</v>
      </c>
      <c r="D172" s="32" t="s">
        <v>191</v>
      </c>
      <c r="E172" s="13" t="s">
        <v>49</v>
      </c>
      <c r="F172" s="65" t="s">
        <v>51</v>
      </c>
      <c r="G172" s="65" t="s">
        <v>162</v>
      </c>
      <c r="H172" s="31" t="s">
        <v>157</v>
      </c>
      <c r="I172" s="31" t="s">
        <v>84</v>
      </c>
      <c r="J172" s="31" t="s">
        <v>157</v>
      </c>
      <c r="K172" s="31" t="s">
        <v>83</v>
      </c>
      <c r="L172" s="66" t="s">
        <v>157</v>
      </c>
      <c r="M172" s="66"/>
      <c r="N172" s="11"/>
      <c r="O172" s="94">
        <f t="shared" si="63"/>
        <v>922353</v>
      </c>
      <c r="P172" s="94">
        <f t="shared" si="63"/>
        <v>922353</v>
      </c>
      <c r="Q172" s="94">
        <f t="shared" si="63"/>
        <v>1017363</v>
      </c>
      <c r="R172" s="94">
        <f t="shared" si="63"/>
        <v>1017363</v>
      </c>
      <c r="S172" s="94">
        <f t="shared" si="63"/>
        <v>1114033</v>
      </c>
      <c r="T172" s="94">
        <f t="shared" si="63"/>
        <v>1114033</v>
      </c>
    </row>
    <row r="173" spans="2:20" s="3" customFormat="1" ht="76.5" customHeight="1">
      <c r="B173" s="173"/>
      <c r="C173" s="110" t="s">
        <v>34</v>
      </c>
      <c r="D173" s="32" t="s">
        <v>191</v>
      </c>
      <c r="E173" s="13" t="s">
        <v>49</v>
      </c>
      <c r="F173" s="65" t="s">
        <v>51</v>
      </c>
      <c r="G173" s="65" t="s">
        <v>162</v>
      </c>
      <c r="H173" s="31" t="s">
        <v>123</v>
      </c>
      <c r="I173" s="31" t="s">
        <v>84</v>
      </c>
      <c r="J173" s="31" t="s">
        <v>157</v>
      </c>
      <c r="K173" s="31" t="s">
        <v>83</v>
      </c>
      <c r="L173" s="66" t="s">
        <v>157</v>
      </c>
      <c r="M173" s="66"/>
      <c r="N173" s="11"/>
      <c r="O173" s="94">
        <f t="shared" si="63"/>
        <v>922353</v>
      </c>
      <c r="P173" s="94">
        <f t="shared" si="63"/>
        <v>922353</v>
      </c>
      <c r="Q173" s="94">
        <f t="shared" si="63"/>
        <v>1017363</v>
      </c>
      <c r="R173" s="94">
        <f t="shared" si="63"/>
        <v>1017363</v>
      </c>
      <c r="S173" s="94">
        <f t="shared" si="63"/>
        <v>1114033</v>
      </c>
      <c r="T173" s="94">
        <f t="shared" si="63"/>
        <v>1114033</v>
      </c>
    </row>
    <row r="174" spans="2:20" s="3" customFormat="1" ht="74.25" customHeight="1">
      <c r="B174" s="173"/>
      <c r="C174" s="110" t="s">
        <v>416</v>
      </c>
      <c r="D174" s="32" t="s">
        <v>191</v>
      </c>
      <c r="E174" s="13" t="s">
        <v>49</v>
      </c>
      <c r="F174" s="65" t="s">
        <v>51</v>
      </c>
      <c r="G174" s="65" t="s">
        <v>162</v>
      </c>
      <c r="H174" s="31" t="s">
        <v>123</v>
      </c>
      <c r="I174" s="31" t="s">
        <v>48</v>
      </c>
      <c r="J174" s="31" t="s">
        <v>157</v>
      </c>
      <c r="K174" s="31" t="s">
        <v>83</v>
      </c>
      <c r="L174" s="66" t="s">
        <v>157</v>
      </c>
      <c r="M174" s="66"/>
      <c r="N174" s="11"/>
      <c r="O174" s="94">
        <f t="shared" si="63"/>
        <v>922353</v>
      </c>
      <c r="P174" s="94">
        <f t="shared" si="63"/>
        <v>922353</v>
      </c>
      <c r="Q174" s="94">
        <f t="shared" si="63"/>
        <v>1017363</v>
      </c>
      <c r="R174" s="94">
        <f t="shared" si="63"/>
        <v>1017363</v>
      </c>
      <c r="S174" s="94">
        <f t="shared" si="63"/>
        <v>1114033</v>
      </c>
      <c r="T174" s="94">
        <f t="shared" si="63"/>
        <v>1114033</v>
      </c>
    </row>
    <row r="175" spans="2:20" s="3" customFormat="1" ht="36.75" customHeight="1">
      <c r="B175" s="173"/>
      <c r="C175" s="110" t="s">
        <v>43</v>
      </c>
      <c r="D175" s="32" t="s">
        <v>191</v>
      </c>
      <c r="E175" s="13" t="s">
        <v>49</v>
      </c>
      <c r="F175" s="65" t="s">
        <v>51</v>
      </c>
      <c r="G175" s="65" t="s">
        <v>162</v>
      </c>
      <c r="H175" s="31" t="s">
        <v>123</v>
      </c>
      <c r="I175" s="31" t="s">
        <v>48</v>
      </c>
      <c r="J175" s="31" t="s">
        <v>164</v>
      </c>
      <c r="K175" s="31" t="s">
        <v>273</v>
      </c>
      <c r="L175" s="66" t="s">
        <v>124</v>
      </c>
      <c r="M175" s="66"/>
      <c r="N175" s="11"/>
      <c r="O175" s="94">
        <f t="shared" ref="O175:T175" si="64">O176+O184</f>
        <v>922353</v>
      </c>
      <c r="P175" s="94">
        <f t="shared" si="64"/>
        <v>922353</v>
      </c>
      <c r="Q175" s="94">
        <f t="shared" si="64"/>
        <v>1017363</v>
      </c>
      <c r="R175" s="94">
        <f t="shared" si="64"/>
        <v>1017363</v>
      </c>
      <c r="S175" s="94">
        <f t="shared" si="64"/>
        <v>1114033</v>
      </c>
      <c r="T175" s="94">
        <f t="shared" si="64"/>
        <v>1114033</v>
      </c>
    </row>
    <row r="176" spans="2:20" s="3" customFormat="1" ht="40.5" customHeight="1">
      <c r="B176" s="173"/>
      <c r="C176" s="118" t="s">
        <v>222</v>
      </c>
      <c r="D176" s="32" t="s">
        <v>191</v>
      </c>
      <c r="E176" s="13" t="s">
        <v>49</v>
      </c>
      <c r="F176" s="65" t="s">
        <v>51</v>
      </c>
      <c r="G176" s="65" t="s">
        <v>162</v>
      </c>
      <c r="H176" s="31" t="s">
        <v>123</v>
      </c>
      <c r="I176" s="31" t="s">
        <v>48</v>
      </c>
      <c r="J176" s="31" t="s">
        <v>164</v>
      </c>
      <c r="K176" s="31" t="s">
        <v>273</v>
      </c>
      <c r="L176" s="66" t="s">
        <v>124</v>
      </c>
      <c r="M176" s="66" t="s">
        <v>193</v>
      </c>
      <c r="N176" s="11"/>
      <c r="O176" s="94">
        <f t="shared" ref="O176:T176" si="65">O177+O180+O182</f>
        <v>864568.47</v>
      </c>
      <c r="P176" s="94">
        <f t="shared" si="65"/>
        <v>864568.47</v>
      </c>
      <c r="Q176" s="94">
        <f t="shared" si="65"/>
        <v>992363</v>
      </c>
      <c r="R176" s="94">
        <f t="shared" si="65"/>
        <v>992363</v>
      </c>
      <c r="S176" s="94">
        <f t="shared" si="65"/>
        <v>1089033</v>
      </c>
      <c r="T176" s="94">
        <f t="shared" si="65"/>
        <v>1089033</v>
      </c>
    </row>
    <row r="177" spans="2:20" s="3" customFormat="1" ht="36.75" hidden="1" customHeight="1">
      <c r="B177" s="173"/>
      <c r="C177" s="64" t="s">
        <v>288</v>
      </c>
      <c r="D177" s="32" t="s">
        <v>191</v>
      </c>
      <c r="E177" s="13" t="s">
        <v>49</v>
      </c>
      <c r="F177" s="65" t="s">
        <v>51</v>
      </c>
      <c r="G177" s="65" t="s">
        <v>162</v>
      </c>
      <c r="H177" s="31" t="s">
        <v>123</v>
      </c>
      <c r="I177" s="31" t="s">
        <v>48</v>
      </c>
      <c r="J177" s="31" t="s">
        <v>164</v>
      </c>
      <c r="K177" s="31" t="s">
        <v>273</v>
      </c>
      <c r="L177" s="66" t="s">
        <v>124</v>
      </c>
      <c r="M177" s="66" t="s">
        <v>194</v>
      </c>
      <c r="N177" s="11"/>
      <c r="O177" s="94">
        <f t="shared" ref="O177:T177" si="66">O178+O179</f>
        <v>690000</v>
      </c>
      <c r="P177" s="94">
        <f t="shared" si="66"/>
        <v>690000</v>
      </c>
      <c r="Q177" s="94">
        <f t="shared" si="66"/>
        <v>763000</v>
      </c>
      <c r="R177" s="94">
        <f t="shared" si="66"/>
        <v>763000</v>
      </c>
      <c r="S177" s="94">
        <f t="shared" si="66"/>
        <v>837200</v>
      </c>
      <c r="T177" s="94">
        <f t="shared" si="66"/>
        <v>837200</v>
      </c>
    </row>
    <row r="178" spans="2:20" s="3" customFormat="1" ht="21" hidden="1" customHeight="1">
      <c r="B178" s="173"/>
      <c r="C178" s="35" t="s">
        <v>69</v>
      </c>
      <c r="D178" s="32" t="s">
        <v>191</v>
      </c>
      <c r="E178" s="13" t="s">
        <v>49</v>
      </c>
      <c r="F178" s="65" t="s">
        <v>51</v>
      </c>
      <c r="G178" s="65" t="s">
        <v>162</v>
      </c>
      <c r="H178" s="31" t="s">
        <v>123</v>
      </c>
      <c r="I178" s="31" t="s">
        <v>48</v>
      </c>
      <c r="J178" s="31" t="s">
        <v>164</v>
      </c>
      <c r="K178" s="31" t="s">
        <v>273</v>
      </c>
      <c r="L178" s="66" t="s">
        <v>124</v>
      </c>
      <c r="M178" s="66" t="s">
        <v>194</v>
      </c>
      <c r="N178" s="31" t="s">
        <v>70</v>
      </c>
      <c r="O178" s="94">
        <v>687000</v>
      </c>
      <c r="P178" s="94">
        <f>O178</f>
        <v>687000</v>
      </c>
      <c r="Q178" s="94">
        <v>760000</v>
      </c>
      <c r="R178" s="94">
        <f>Q178</f>
        <v>760000</v>
      </c>
      <c r="S178" s="94">
        <v>834200</v>
      </c>
      <c r="T178" s="94">
        <f>S178</f>
        <v>834200</v>
      </c>
    </row>
    <row r="179" spans="2:20" s="3" customFormat="1" ht="36.75" hidden="1" customHeight="1">
      <c r="B179" s="173"/>
      <c r="C179" s="35" t="s">
        <v>456</v>
      </c>
      <c r="D179" s="32" t="s">
        <v>191</v>
      </c>
      <c r="E179" s="13" t="s">
        <v>49</v>
      </c>
      <c r="F179" s="65" t="s">
        <v>51</v>
      </c>
      <c r="G179" s="65" t="s">
        <v>162</v>
      </c>
      <c r="H179" s="31" t="s">
        <v>123</v>
      </c>
      <c r="I179" s="31" t="s">
        <v>48</v>
      </c>
      <c r="J179" s="31" t="s">
        <v>164</v>
      </c>
      <c r="K179" s="31" t="s">
        <v>273</v>
      </c>
      <c r="L179" s="66" t="s">
        <v>124</v>
      </c>
      <c r="M179" s="66" t="s">
        <v>194</v>
      </c>
      <c r="N179" s="31" t="s">
        <v>455</v>
      </c>
      <c r="O179" s="94">
        <v>3000</v>
      </c>
      <c r="P179" s="94">
        <f>O179</f>
        <v>3000</v>
      </c>
      <c r="Q179" s="94">
        <v>3000</v>
      </c>
      <c r="R179" s="94">
        <f>Q179</f>
        <v>3000</v>
      </c>
      <c r="S179" s="94">
        <v>3000</v>
      </c>
      <c r="T179" s="94">
        <f>S179</f>
        <v>3000</v>
      </c>
    </row>
    <row r="180" spans="2:20" s="10" customFormat="1" ht="57.75" hidden="1" customHeight="1">
      <c r="B180" s="177"/>
      <c r="C180" s="12" t="s">
        <v>290</v>
      </c>
      <c r="D180" s="32" t="s">
        <v>191</v>
      </c>
      <c r="E180" s="13" t="s">
        <v>49</v>
      </c>
      <c r="F180" s="65" t="s">
        <v>51</v>
      </c>
      <c r="G180" s="65" t="s">
        <v>162</v>
      </c>
      <c r="H180" s="31" t="s">
        <v>123</v>
      </c>
      <c r="I180" s="31" t="s">
        <v>48</v>
      </c>
      <c r="J180" s="31" t="s">
        <v>164</v>
      </c>
      <c r="K180" s="31" t="s">
        <v>273</v>
      </c>
      <c r="L180" s="66" t="s">
        <v>124</v>
      </c>
      <c r="M180" s="66" t="s">
        <v>289</v>
      </c>
      <c r="N180" s="11"/>
      <c r="O180" s="94">
        <f t="shared" ref="O180:T180" si="67">O181</f>
        <v>174568.47</v>
      </c>
      <c r="P180" s="94">
        <f t="shared" si="67"/>
        <v>174568.47</v>
      </c>
      <c r="Q180" s="94">
        <f t="shared" si="67"/>
        <v>229363</v>
      </c>
      <c r="R180" s="94">
        <f t="shared" si="67"/>
        <v>229363</v>
      </c>
      <c r="S180" s="94">
        <f t="shared" si="67"/>
        <v>251833</v>
      </c>
      <c r="T180" s="94">
        <f t="shared" si="67"/>
        <v>251833</v>
      </c>
    </row>
    <row r="181" spans="2:20" s="3" customFormat="1" ht="21" hidden="1" customHeight="1">
      <c r="B181" s="173"/>
      <c r="C181" s="36" t="s">
        <v>134</v>
      </c>
      <c r="D181" s="32" t="s">
        <v>191</v>
      </c>
      <c r="E181" s="13" t="s">
        <v>49</v>
      </c>
      <c r="F181" s="65" t="s">
        <v>51</v>
      </c>
      <c r="G181" s="65" t="s">
        <v>162</v>
      </c>
      <c r="H181" s="31" t="s">
        <v>123</v>
      </c>
      <c r="I181" s="31" t="s">
        <v>48</v>
      </c>
      <c r="J181" s="31" t="s">
        <v>164</v>
      </c>
      <c r="K181" s="31" t="s">
        <v>273</v>
      </c>
      <c r="L181" s="66" t="s">
        <v>124</v>
      </c>
      <c r="M181" s="66" t="s">
        <v>289</v>
      </c>
      <c r="N181" s="31" t="s">
        <v>71</v>
      </c>
      <c r="O181" s="94">
        <v>174568.47</v>
      </c>
      <c r="P181" s="94">
        <f>O181</f>
        <v>174568.47</v>
      </c>
      <c r="Q181" s="94">
        <v>229363</v>
      </c>
      <c r="R181" s="94">
        <f>Q181</f>
        <v>229363</v>
      </c>
      <c r="S181" s="94">
        <v>251833</v>
      </c>
      <c r="T181" s="94">
        <f>S181</f>
        <v>251833</v>
      </c>
    </row>
    <row r="182" spans="2:20" s="3" customFormat="1" ht="54.75" hidden="1" customHeight="1">
      <c r="B182" s="173"/>
      <c r="C182" s="171" t="s">
        <v>236</v>
      </c>
      <c r="D182" s="32" t="s">
        <v>191</v>
      </c>
      <c r="E182" s="13" t="s">
        <v>49</v>
      </c>
      <c r="F182" s="65" t="s">
        <v>51</v>
      </c>
      <c r="G182" s="65" t="s">
        <v>162</v>
      </c>
      <c r="H182" s="31" t="s">
        <v>123</v>
      </c>
      <c r="I182" s="31" t="s">
        <v>48</v>
      </c>
      <c r="J182" s="31" t="s">
        <v>164</v>
      </c>
      <c r="K182" s="31" t="s">
        <v>273</v>
      </c>
      <c r="L182" s="66" t="s">
        <v>124</v>
      </c>
      <c r="M182" s="66" t="s">
        <v>199</v>
      </c>
      <c r="N182" s="31"/>
      <c r="O182" s="94">
        <f t="shared" ref="O182:T182" si="68">O183</f>
        <v>0</v>
      </c>
      <c r="P182" s="94">
        <f t="shared" si="68"/>
        <v>0</v>
      </c>
      <c r="Q182" s="94">
        <f t="shared" si="68"/>
        <v>0</v>
      </c>
      <c r="R182" s="94">
        <f t="shared" si="68"/>
        <v>0</v>
      </c>
      <c r="S182" s="94">
        <f t="shared" si="68"/>
        <v>0</v>
      </c>
      <c r="T182" s="94">
        <f t="shared" si="68"/>
        <v>0</v>
      </c>
    </row>
    <row r="183" spans="2:20" s="3" customFormat="1" ht="21" hidden="1" customHeight="1">
      <c r="B183" s="173"/>
      <c r="C183" s="35" t="s">
        <v>237</v>
      </c>
      <c r="D183" s="32" t="s">
        <v>191</v>
      </c>
      <c r="E183" s="13" t="s">
        <v>49</v>
      </c>
      <c r="F183" s="65" t="s">
        <v>51</v>
      </c>
      <c r="G183" s="65" t="s">
        <v>162</v>
      </c>
      <c r="H183" s="31" t="s">
        <v>123</v>
      </c>
      <c r="I183" s="31" t="s">
        <v>48</v>
      </c>
      <c r="J183" s="31" t="s">
        <v>164</v>
      </c>
      <c r="K183" s="31" t="s">
        <v>273</v>
      </c>
      <c r="L183" s="66" t="s">
        <v>124</v>
      </c>
      <c r="M183" s="66" t="s">
        <v>199</v>
      </c>
      <c r="N183" s="31" t="s">
        <v>72</v>
      </c>
      <c r="O183" s="94">
        <v>0</v>
      </c>
      <c r="P183" s="94">
        <f>O183</f>
        <v>0</v>
      </c>
      <c r="Q183" s="94">
        <v>0</v>
      </c>
      <c r="R183" s="94">
        <f>Q183</f>
        <v>0</v>
      </c>
      <c r="S183" s="94">
        <v>0</v>
      </c>
      <c r="T183" s="94">
        <f>S183</f>
        <v>0</v>
      </c>
    </row>
    <row r="184" spans="2:20" s="3" customFormat="1" ht="36" customHeight="1">
      <c r="B184" s="173"/>
      <c r="C184" s="118" t="s">
        <v>160</v>
      </c>
      <c r="D184" s="32" t="s">
        <v>191</v>
      </c>
      <c r="E184" s="40" t="s">
        <v>49</v>
      </c>
      <c r="F184" s="68" t="s">
        <v>51</v>
      </c>
      <c r="G184" s="65" t="s">
        <v>162</v>
      </c>
      <c r="H184" s="31" t="s">
        <v>123</v>
      </c>
      <c r="I184" s="31" t="s">
        <v>48</v>
      </c>
      <c r="J184" s="31" t="s">
        <v>164</v>
      </c>
      <c r="K184" s="31" t="s">
        <v>273</v>
      </c>
      <c r="L184" s="66" t="s">
        <v>124</v>
      </c>
      <c r="M184" s="72" t="s">
        <v>16</v>
      </c>
      <c r="N184" s="11"/>
      <c r="O184" s="94">
        <f t="shared" ref="O184:T184" si="69">O185+O189</f>
        <v>57784.53</v>
      </c>
      <c r="P184" s="94">
        <f t="shared" si="69"/>
        <v>57784.53</v>
      </c>
      <c r="Q184" s="94">
        <f t="shared" si="69"/>
        <v>25000</v>
      </c>
      <c r="R184" s="94">
        <f t="shared" si="69"/>
        <v>25000</v>
      </c>
      <c r="S184" s="94">
        <f t="shared" si="69"/>
        <v>25000</v>
      </c>
      <c r="T184" s="94">
        <f t="shared" si="69"/>
        <v>25000</v>
      </c>
    </row>
    <row r="185" spans="2:20" s="3" customFormat="1" ht="36" hidden="1" customHeight="1">
      <c r="B185" s="173"/>
      <c r="C185" s="64" t="s">
        <v>211</v>
      </c>
      <c r="D185" s="32" t="s">
        <v>191</v>
      </c>
      <c r="E185" s="13" t="s">
        <v>49</v>
      </c>
      <c r="F185" s="65" t="s">
        <v>51</v>
      </c>
      <c r="G185" s="65" t="s">
        <v>162</v>
      </c>
      <c r="H185" s="31" t="s">
        <v>123</v>
      </c>
      <c r="I185" s="31" t="s">
        <v>48</v>
      </c>
      <c r="J185" s="31" t="s">
        <v>164</v>
      </c>
      <c r="K185" s="31" t="s">
        <v>273</v>
      </c>
      <c r="L185" s="66" t="s">
        <v>124</v>
      </c>
      <c r="M185" s="66" t="s">
        <v>176</v>
      </c>
      <c r="N185" s="11"/>
      <c r="O185" s="94">
        <f t="shared" ref="O185:T185" si="70">O186+O187</f>
        <v>40000</v>
      </c>
      <c r="P185" s="94">
        <f t="shared" si="70"/>
        <v>40000</v>
      </c>
      <c r="Q185" s="94">
        <f t="shared" si="70"/>
        <v>20000</v>
      </c>
      <c r="R185" s="94">
        <f t="shared" si="70"/>
        <v>20000</v>
      </c>
      <c r="S185" s="94">
        <f t="shared" si="70"/>
        <v>20000</v>
      </c>
      <c r="T185" s="94">
        <f t="shared" si="70"/>
        <v>20000</v>
      </c>
    </row>
    <row r="186" spans="2:20" s="3" customFormat="1" ht="21" hidden="1" customHeight="1">
      <c r="B186" s="173"/>
      <c r="C186" s="12" t="s">
        <v>76</v>
      </c>
      <c r="D186" s="32" t="s">
        <v>191</v>
      </c>
      <c r="E186" s="13" t="s">
        <v>49</v>
      </c>
      <c r="F186" s="65" t="s">
        <v>51</v>
      </c>
      <c r="G186" s="65" t="s">
        <v>162</v>
      </c>
      <c r="H186" s="31" t="s">
        <v>123</v>
      </c>
      <c r="I186" s="31" t="s">
        <v>48</v>
      </c>
      <c r="J186" s="31" t="s">
        <v>164</v>
      </c>
      <c r="K186" s="31" t="s">
        <v>273</v>
      </c>
      <c r="L186" s="66" t="s">
        <v>124</v>
      </c>
      <c r="M186" s="66" t="s">
        <v>176</v>
      </c>
      <c r="N186" s="11" t="s">
        <v>77</v>
      </c>
      <c r="O186" s="94">
        <v>40000</v>
      </c>
      <c r="P186" s="94">
        <f>O186</f>
        <v>40000</v>
      </c>
      <c r="Q186" s="94">
        <v>20000</v>
      </c>
      <c r="R186" s="94">
        <f>Q186</f>
        <v>20000</v>
      </c>
      <c r="S186" s="94">
        <v>20000</v>
      </c>
      <c r="T186" s="94">
        <f>S186</f>
        <v>20000</v>
      </c>
    </row>
    <row r="187" spans="2:20" s="3" customFormat="1" ht="21" hidden="1" customHeight="1">
      <c r="B187" s="173"/>
      <c r="C187" s="12" t="s">
        <v>76</v>
      </c>
      <c r="D187" s="32" t="s">
        <v>191</v>
      </c>
      <c r="E187" s="13" t="s">
        <v>49</v>
      </c>
      <c r="F187" s="65" t="s">
        <v>51</v>
      </c>
      <c r="G187" s="65" t="s">
        <v>162</v>
      </c>
      <c r="H187" s="31" t="s">
        <v>123</v>
      </c>
      <c r="I187" s="31" t="s">
        <v>48</v>
      </c>
      <c r="J187" s="31" t="s">
        <v>164</v>
      </c>
      <c r="K187" s="31" t="s">
        <v>273</v>
      </c>
      <c r="L187" s="66" t="s">
        <v>124</v>
      </c>
      <c r="M187" s="66" t="s">
        <v>176</v>
      </c>
      <c r="N187" s="11" t="s">
        <v>466</v>
      </c>
      <c r="O187" s="94">
        <f t="shared" ref="O187:T187" si="71">O188</f>
        <v>0</v>
      </c>
      <c r="P187" s="94">
        <f t="shared" si="71"/>
        <v>0</v>
      </c>
      <c r="Q187" s="94">
        <f t="shared" si="71"/>
        <v>0</v>
      </c>
      <c r="R187" s="94">
        <f t="shared" si="71"/>
        <v>0</v>
      </c>
      <c r="S187" s="94">
        <f t="shared" si="71"/>
        <v>0</v>
      </c>
      <c r="T187" s="94">
        <f t="shared" si="71"/>
        <v>0</v>
      </c>
    </row>
    <row r="188" spans="2:20" s="3" customFormat="1" ht="21" hidden="1" customHeight="1">
      <c r="B188" s="173"/>
      <c r="C188" s="12" t="s">
        <v>76</v>
      </c>
      <c r="D188" s="32" t="s">
        <v>191</v>
      </c>
      <c r="E188" s="13" t="s">
        <v>49</v>
      </c>
      <c r="F188" s="65" t="s">
        <v>51</v>
      </c>
      <c r="G188" s="65" t="s">
        <v>162</v>
      </c>
      <c r="H188" s="31" t="s">
        <v>123</v>
      </c>
      <c r="I188" s="31" t="s">
        <v>48</v>
      </c>
      <c r="J188" s="31" t="s">
        <v>164</v>
      </c>
      <c r="K188" s="31" t="s">
        <v>273</v>
      </c>
      <c r="L188" s="66" t="s">
        <v>124</v>
      </c>
      <c r="M188" s="66" t="s">
        <v>176</v>
      </c>
      <c r="N188" s="51" t="s">
        <v>398</v>
      </c>
      <c r="O188" s="94">
        <v>0</v>
      </c>
      <c r="P188" s="94">
        <f>O188</f>
        <v>0</v>
      </c>
      <c r="Q188" s="94">
        <v>0</v>
      </c>
      <c r="R188" s="94">
        <f>Q188</f>
        <v>0</v>
      </c>
      <c r="S188" s="94">
        <v>0</v>
      </c>
      <c r="T188" s="94">
        <f>S188</f>
        <v>0</v>
      </c>
    </row>
    <row r="189" spans="2:20" s="3" customFormat="1" ht="21" hidden="1" customHeight="1">
      <c r="B189" s="173"/>
      <c r="C189" s="172" t="s">
        <v>355</v>
      </c>
      <c r="D189" s="32" t="s">
        <v>191</v>
      </c>
      <c r="E189" s="13" t="s">
        <v>49</v>
      </c>
      <c r="F189" s="65" t="s">
        <v>51</v>
      </c>
      <c r="G189" s="65" t="s">
        <v>162</v>
      </c>
      <c r="H189" s="31" t="s">
        <v>123</v>
      </c>
      <c r="I189" s="31" t="s">
        <v>48</v>
      </c>
      <c r="J189" s="31" t="s">
        <v>164</v>
      </c>
      <c r="K189" s="31" t="s">
        <v>273</v>
      </c>
      <c r="L189" s="66" t="s">
        <v>124</v>
      </c>
      <c r="M189" s="66" t="s">
        <v>12</v>
      </c>
      <c r="N189" s="11"/>
      <c r="O189" s="94">
        <f>O190+O191</f>
        <v>17784.53</v>
      </c>
      <c r="P189" s="94">
        <f>O189</f>
        <v>17784.53</v>
      </c>
      <c r="Q189" s="94">
        <f t="shared" ref="Q189:T189" si="72">Q191</f>
        <v>5000</v>
      </c>
      <c r="R189" s="94">
        <f t="shared" si="72"/>
        <v>5000</v>
      </c>
      <c r="S189" s="94">
        <f t="shared" si="72"/>
        <v>5000</v>
      </c>
      <c r="T189" s="94">
        <f t="shared" si="72"/>
        <v>5000</v>
      </c>
    </row>
    <row r="190" spans="2:20" s="3" customFormat="1" ht="21" hidden="1" customHeight="1">
      <c r="B190" s="173"/>
      <c r="C190" s="12" t="s">
        <v>76</v>
      </c>
      <c r="D190" s="32" t="s">
        <v>191</v>
      </c>
      <c r="E190" s="13" t="s">
        <v>49</v>
      </c>
      <c r="F190" s="65" t="s">
        <v>51</v>
      </c>
      <c r="G190" s="65" t="s">
        <v>162</v>
      </c>
      <c r="H190" s="31" t="s">
        <v>123</v>
      </c>
      <c r="I190" s="31" t="s">
        <v>48</v>
      </c>
      <c r="J190" s="31" t="s">
        <v>164</v>
      </c>
      <c r="K190" s="31" t="s">
        <v>273</v>
      </c>
      <c r="L190" s="66" t="s">
        <v>124</v>
      </c>
      <c r="M190" s="66" t="s">
        <v>12</v>
      </c>
      <c r="N190" s="11" t="s">
        <v>572</v>
      </c>
      <c r="O190" s="94">
        <v>12784.53</v>
      </c>
      <c r="P190" s="94">
        <f>O190</f>
        <v>12784.53</v>
      </c>
      <c r="Q190" s="94">
        <v>0</v>
      </c>
      <c r="R190" s="94">
        <f>Q190</f>
        <v>0</v>
      </c>
      <c r="S190" s="94">
        <v>0</v>
      </c>
      <c r="T190" s="94">
        <f>S190</f>
        <v>0</v>
      </c>
    </row>
    <row r="191" spans="2:20" s="3" customFormat="1" ht="21" hidden="1" customHeight="1">
      <c r="B191" s="173"/>
      <c r="C191" s="12" t="s">
        <v>132</v>
      </c>
      <c r="D191" s="32" t="s">
        <v>191</v>
      </c>
      <c r="E191" s="13" t="s">
        <v>49</v>
      </c>
      <c r="F191" s="65" t="s">
        <v>51</v>
      </c>
      <c r="G191" s="65" t="s">
        <v>162</v>
      </c>
      <c r="H191" s="31" t="s">
        <v>123</v>
      </c>
      <c r="I191" s="31" t="s">
        <v>48</v>
      </c>
      <c r="J191" s="31" t="s">
        <v>164</v>
      </c>
      <c r="K191" s="31" t="s">
        <v>273</v>
      </c>
      <c r="L191" s="66" t="s">
        <v>124</v>
      </c>
      <c r="M191" s="66" t="s">
        <v>12</v>
      </c>
      <c r="N191" s="11" t="s">
        <v>75</v>
      </c>
      <c r="O191" s="94">
        <f t="shared" ref="O191:T191" si="73">O192+O193</f>
        <v>5000</v>
      </c>
      <c r="P191" s="94">
        <f t="shared" si="73"/>
        <v>5000</v>
      </c>
      <c r="Q191" s="94">
        <f t="shared" si="73"/>
        <v>5000</v>
      </c>
      <c r="R191" s="94">
        <f t="shared" si="73"/>
        <v>5000</v>
      </c>
      <c r="S191" s="94">
        <f t="shared" si="73"/>
        <v>5000</v>
      </c>
      <c r="T191" s="94">
        <f t="shared" si="73"/>
        <v>5000</v>
      </c>
    </row>
    <row r="192" spans="2:20" s="3" customFormat="1" ht="21" hidden="1" customHeight="1">
      <c r="B192" s="173"/>
      <c r="C192" s="12" t="s">
        <v>306</v>
      </c>
      <c r="D192" s="32" t="s">
        <v>191</v>
      </c>
      <c r="E192" s="13" t="s">
        <v>49</v>
      </c>
      <c r="F192" s="65" t="s">
        <v>51</v>
      </c>
      <c r="G192" s="65" t="s">
        <v>162</v>
      </c>
      <c r="H192" s="31" t="s">
        <v>123</v>
      </c>
      <c r="I192" s="31" t="s">
        <v>48</v>
      </c>
      <c r="J192" s="31" t="s">
        <v>164</v>
      </c>
      <c r="K192" s="31" t="s">
        <v>273</v>
      </c>
      <c r="L192" s="66" t="s">
        <v>124</v>
      </c>
      <c r="M192" s="66" t="s">
        <v>12</v>
      </c>
      <c r="N192" s="52" t="s">
        <v>399</v>
      </c>
      <c r="O192" s="94">
        <v>0</v>
      </c>
      <c r="P192" s="94">
        <f>O192</f>
        <v>0</v>
      </c>
      <c r="Q192" s="94">
        <v>0</v>
      </c>
      <c r="R192" s="94">
        <f>Q192</f>
        <v>0</v>
      </c>
      <c r="S192" s="94">
        <v>0</v>
      </c>
      <c r="T192" s="94">
        <f>S192</f>
        <v>0</v>
      </c>
    </row>
    <row r="193" spans="2:21" s="3" customFormat="1" ht="21" hidden="1" customHeight="1">
      <c r="B193" s="173"/>
      <c r="C193" s="12" t="s">
        <v>133</v>
      </c>
      <c r="D193" s="32" t="s">
        <v>191</v>
      </c>
      <c r="E193" s="13" t="s">
        <v>49</v>
      </c>
      <c r="F193" s="65" t="s">
        <v>51</v>
      </c>
      <c r="G193" s="65" t="s">
        <v>162</v>
      </c>
      <c r="H193" s="31" t="s">
        <v>123</v>
      </c>
      <c r="I193" s="31" t="s">
        <v>48</v>
      </c>
      <c r="J193" s="31" t="s">
        <v>164</v>
      </c>
      <c r="K193" s="31" t="s">
        <v>273</v>
      </c>
      <c r="L193" s="66" t="s">
        <v>157</v>
      </c>
      <c r="M193" s="66" t="s">
        <v>12</v>
      </c>
      <c r="N193" s="51" t="s">
        <v>398</v>
      </c>
      <c r="O193" s="94">
        <v>5000</v>
      </c>
      <c r="P193" s="94">
        <f>O193</f>
        <v>5000</v>
      </c>
      <c r="Q193" s="94">
        <v>5000</v>
      </c>
      <c r="R193" s="94">
        <f>Q193</f>
        <v>5000</v>
      </c>
      <c r="S193" s="94">
        <v>5000</v>
      </c>
      <c r="T193" s="94">
        <f>S193</f>
        <v>5000</v>
      </c>
    </row>
    <row r="194" spans="2:21" s="3" customFormat="1" ht="40.5" customHeight="1">
      <c r="B194" s="173"/>
      <c r="C194" s="36" t="s">
        <v>187</v>
      </c>
      <c r="D194" s="32" t="s">
        <v>191</v>
      </c>
      <c r="E194" s="13" t="s">
        <v>51</v>
      </c>
      <c r="F194" s="65" t="s">
        <v>84</v>
      </c>
      <c r="G194" s="65"/>
      <c r="H194" s="31"/>
      <c r="I194" s="31"/>
      <c r="J194" s="31"/>
      <c r="K194" s="31"/>
      <c r="L194" s="66"/>
      <c r="M194" s="66"/>
      <c r="N194" s="52"/>
      <c r="O194" s="97">
        <f t="shared" ref="O194:T194" si="74">O195+O222</f>
        <v>50000</v>
      </c>
      <c r="P194" s="97">
        <f t="shared" si="74"/>
        <v>0</v>
      </c>
      <c r="Q194" s="97">
        <f t="shared" si="74"/>
        <v>50000</v>
      </c>
      <c r="R194" s="97">
        <f t="shared" si="74"/>
        <v>0</v>
      </c>
      <c r="S194" s="97">
        <f t="shared" si="74"/>
        <v>50000</v>
      </c>
      <c r="T194" s="97">
        <f t="shared" si="74"/>
        <v>0</v>
      </c>
    </row>
    <row r="195" spans="2:21" s="3" customFormat="1" ht="21" customHeight="1">
      <c r="B195" s="173"/>
      <c r="C195" s="36" t="s">
        <v>502</v>
      </c>
      <c r="D195" s="32" t="s">
        <v>191</v>
      </c>
      <c r="E195" s="13" t="s">
        <v>51</v>
      </c>
      <c r="F195" s="65" t="s">
        <v>188</v>
      </c>
      <c r="G195" s="65"/>
      <c r="H195" s="31"/>
      <c r="I195" s="31"/>
      <c r="J195" s="31"/>
      <c r="K195" s="31"/>
      <c r="L195" s="66"/>
      <c r="M195" s="66"/>
      <c r="N195" s="52"/>
      <c r="O195" s="97">
        <f>O196+O215</f>
        <v>25000</v>
      </c>
      <c r="P195" s="97">
        <f>P196</f>
        <v>0</v>
      </c>
      <c r="Q195" s="97">
        <f>Q196</f>
        <v>25000</v>
      </c>
      <c r="R195" s="97">
        <f>R196</f>
        <v>0</v>
      </c>
      <c r="S195" s="97">
        <f>S196</f>
        <v>25000</v>
      </c>
      <c r="T195" s="97">
        <f>T196</f>
        <v>0</v>
      </c>
    </row>
    <row r="196" spans="2:21" s="3" customFormat="1" ht="77.25" customHeight="1">
      <c r="B196" s="173"/>
      <c r="C196" s="118" t="s">
        <v>415</v>
      </c>
      <c r="D196" s="32" t="s">
        <v>191</v>
      </c>
      <c r="E196" s="13" t="s">
        <v>51</v>
      </c>
      <c r="F196" s="65" t="s">
        <v>188</v>
      </c>
      <c r="G196" s="65" t="s">
        <v>162</v>
      </c>
      <c r="H196" s="31" t="s">
        <v>157</v>
      </c>
      <c r="I196" s="31" t="s">
        <v>84</v>
      </c>
      <c r="J196" s="31" t="s">
        <v>157</v>
      </c>
      <c r="K196" s="31" t="s">
        <v>83</v>
      </c>
      <c r="L196" s="66" t="s">
        <v>157</v>
      </c>
      <c r="M196" s="73"/>
      <c r="N196" s="57"/>
      <c r="O196" s="97">
        <f t="shared" ref="O196:T196" si="75">O197+O204</f>
        <v>25000</v>
      </c>
      <c r="P196" s="97">
        <f t="shared" si="75"/>
        <v>0</v>
      </c>
      <c r="Q196" s="97">
        <f t="shared" si="75"/>
        <v>25000</v>
      </c>
      <c r="R196" s="97">
        <f t="shared" si="75"/>
        <v>0</v>
      </c>
      <c r="S196" s="97">
        <f t="shared" si="75"/>
        <v>25000</v>
      </c>
      <c r="T196" s="97">
        <f t="shared" si="75"/>
        <v>0</v>
      </c>
      <c r="U196" s="54"/>
    </row>
    <row r="197" spans="2:21" s="3" customFormat="1" ht="75" hidden="1" customHeight="1">
      <c r="B197" s="173"/>
      <c r="C197" s="110" t="s">
        <v>34</v>
      </c>
      <c r="D197" s="32" t="s">
        <v>191</v>
      </c>
      <c r="E197" s="13" t="s">
        <v>51</v>
      </c>
      <c r="F197" s="65" t="s">
        <v>188</v>
      </c>
      <c r="G197" s="65" t="s">
        <v>162</v>
      </c>
      <c r="H197" s="31" t="s">
        <v>123</v>
      </c>
      <c r="I197" s="31" t="s">
        <v>84</v>
      </c>
      <c r="J197" s="31" t="s">
        <v>157</v>
      </c>
      <c r="K197" s="31" t="s">
        <v>83</v>
      </c>
      <c r="L197" s="66" t="s">
        <v>157</v>
      </c>
      <c r="M197" s="71"/>
      <c r="N197" s="49"/>
      <c r="O197" s="94">
        <f t="shared" ref="O197:T201" si="76">O198</f>
        <v>0</v>
      </c>
      <c r="P197" s="94">
        <f t="shared" si="76"/>
        <v>0</v>
      </c>
      <c r="Q197" s="94">
        <f t="shared" si="76"/>
        <v>0</v>
      </c>
      <c r="R197" s="94">
        <f t="shared" si="76"/>
        <v>0</v>
      </c>
      <c r="S197" s="94">
        <f t="shared" si="76"/>
        <v>0</v>
      </c>
      <c r="T197" s="94">
        <f t="shared" si="76"/>
        <v>0</v>
      </c>
    </row>
    <row r="198" spans="2:21" s="3" customFormat="1" ht="81" hidden="1" customHeight="1">
      <c r="B198" s="173"/>
      <c r="C198" s="110" t="s">
        <v>416</v>
      </c>
      <c r="D198" s="32" t="s">
        <v>191</v>
      </c>
      <c r="E198" s="13" t="s">
        <v>51</v>
      </c>
      <c r="F198" s="65" t="s">
        <v>188</v>
      </c>
      <c r="G198" s="65" t="s">
        <v>162</v>
      </c>
      <c r="H198" s="31" t="s">
        <v>123</v>
      </c>
      <c r="I198" s="31" t="s">
        <v>48</v>
      </c>
      <c r="J198" s="31" t="s">
        <v>157</v>
      </c>
      <c r="K198" s="31" t="s">
        <v>83</v>
      </c>
      <c r="L198" s="66" t="s">
        <v>157</v>
      </c>
      <c r="M198" s="71"/>
      <c r="N198" s="49"/>
      <c r="O198" s="94">
        <f t="shared" si="76"/>
        <v>0</v>
      </c>
      <c r="P198" s="94">
        <f t="shared" si="76"/>
        <v>0</v>
      </c>
      <c r="Q198" s="94">
        <f t="shared" si="76"/>
        <v>0</v>
      </c>
      <c r="R198" s="94">
        <f t="shared" si="76"/>
        <v>0</v>
      </c>
      <c r="S198" s="94">
        <f t="shared" si="76"/>
        <v>0</v>
      </c>
      <c r="T198" s="94">
        <f t="shared" si="76"/>
        <v>0</v>
      </c>
    </row>
    <row r="199" spans="2:21" s="3" customFormat="1" ht="77.25" hidden="1" customHeight="1">
      <c r="B199" s="173"/>
      <c r="C199" s="110" t="s">
        <v>341</v>
      </c>
      <c r="D199" s="32" t="s">
        <v>191</v>
      </c>
      <c r="E199" s="13" t="s">
        <v>51</v>
      </c>
      <c r="F199" s="65" t="s">
        <v>188</v>
      </c>
      <c r="G199" s="65" t="s">
        <v>162</v>
      </c>
      <c r="H199" s="31" t="s">
        <v>123</v>
      </c>
      <c r="I199" s="31" t="s">
        <v>48</v>
      </c>
      <c r="J199" s="31" t="s">
        <v>123</v>
      </c>
      <c r="K199" s="31" t="s">
        <v>276</v>
      </c>
      <c r="L199" s="66" t="s">
        <v>157</v>
      </c>
      <c r="M199" s="71"/>
      <c r="N199" s="49"/>
      <c r="O199" s="94">
        <f t="shared" si="76"/>
        <v>0</v>
      </c>
      <c r="P199" s="94">
        <f t="shared" si="76"/>
        <v>0</v>
      </c>
      <c r="Q199" s="94">
        <f t="shared" si="76"/>
        <v>0</v>
      </c>
      <c r="R199" s="94">
        <f t="shared" si="76"/>
        <v>0</v>
      </c>
      <c r="S199" s="94">
        <f t="shared" si="76"/>
        <v>0</v>
      </c>
      <c r="T199" s="94">
        <f t="shared" si="76"/>
        <v>0</v>
      </c>
    </row>
    <row r="200" spans="2:21" s="3" customFormat="1" ht="36" hidden="1" customHeight="1">
      <c r="B200" s="173"/>
      <c r="C200" s="118" t="s">
        <v>160</v>
      </c>
      <c r="D200" s="32" t="s">
        <v>191</v>
      </c>
      <c r="E200" s="13" t="s">
        <v>51</v>
      </c>
      <c r="F200" s="65" t="s">
        <v>188</v>
      </c>
      <c r="G200" s="65" t="s">
        <v>162</v>
      </c>
      <c r="H200" s="31" t="s">
        <v>123</v>
      </c>
      <c r="I200" s="31" t="s">
        <v>48</v>
      </c>
      <c r="J200" s="31" t="s">
        <v>123</v>
      </c>
      <c r="K200" s="31" t="s">
        <v>276</v>
      </c>
      <c r="L200" s="66" t="s">
        <v>157</v>
      </c>
      <c r="M200" s="11" t="s">
        <v>16</v>
      </c>
      <c r="N200" s="49"/>
      <c r="O200" s="94">
        <f t="shared" si="76"/>
        <v>0</v>
      </c>
      <c r="P200" s="94">
        <f t="shared" si="76"/>
        <v>0</v>
      </c>
      <c r="Q200" s="94">
        <f t="shared" si="76"/>
        <v>0</v>
      </c>
      <c r="R200" s="94">
        <f t="shared" si="76"/>
        <v>0</v>
      </c>
      <c r="S200" s="94">
        <f t="shared" si="76"/>
        <v>0</v>
      </c>
      <c r="T200" s="94">
        <f t="shared" si="76"/>
        <v>0</v>
      </c>
    </row>
    <row r="201" spans="2:21" s="3" customFormat="1" ht="20.25" hidden="1" customHeight="1">
      <c r="B201" s="173"/>
      <c r="C201" s="172" t="s">
        <v>355</v>
      </c>
      <c r="D201" s="32" t="s">
        <v>191</v>
      </c>
      <c r="E201" s="13" t="s">
        <v>51</v>
      </c>
      <c r="F201" s="65" t="s">
        <v>188</v>
      </c>
      <c r="G201" s="65" t="s">
        <v>162</v>
      </c>
      <c r="H201" s="31" t="s">
        <v>123</v>
      </c>
      <c r="I201" s="31" t="s">
        <v>48</v>
      </c>
      <c r="J201" s="31" t="s">
        <v>123</v>
      </c>
      <c r="K201" s="31" t="s">
        <v>276</v>
      </c>
      <c r="L201" s="66" t="s">
        <v>157</v>
      </c>
      <c r="M201" s="71" t="s">
        <v>12</v>
      </c>
      <c r="N201" s="49"/>
      <c r="O201" s="94">
        <f>O202</f>
        <v>0</v>
      </c>
      <c r="P201" s="94">
        <f t="shared" si="76"/>
        <v>0</v>
      </c>
      <c r="Q201" s="94">
        <f t="shared" si="76"/>
        <v>0</v>
      </c>
      <c r="R201" s="94">
        <f t="shared" si="76"/>
        <v>0</v>
      </c>
      <c r="S201" s="94">
        <f t="shared" si="76"/>
        <v>0</v>
      </c>
      <c r="T201" s="94">
        <f t="shared" si="76"/>
        <v>0</v>
      </c>
    </row>
    <row r="202" spans="2:21" s="3" customFormat="1" ht="20.25" hidden="1" customHeight="1">
      <c r="B202" s="173"/>
      <c r="C202" s="12" t="s">
        <v>132</v>
      </c>
      <c r="D202" s="32" t="s">
        <v>191</v>
      </c>
      <c r="E202" s="13" t="s">
        <v>51</v>
      </c>
      <c r="F202" s="65" t="s">
        <v>188</v>
      </c>
      <c r="G202" s="65" t="s">
        <v>162</v>
      </c>
      <c r="H202" s="31" t="s">
        <v>123</v>
      </c>
      <c r="I202" s="31" t="s">
        <v>48</v>
      </c>
      <c r="J202" s="31" t="s">
        <v>123</v>
      </c>
      <c r="K202" s="31" t="s">
        <v>276</v>
      </c>
      <c r="L202" s="66" t="s">
        <v>157</v>
      </c>
      <c r="M202" s="66" t="s">
        <v>12</v>
      </c>
      <c r="N202" s="11" t="s">
        <v>75</v>
      </c>
      <c r="O202" s="94">
        <f t="shared" ref="O202:T202" si="77">O203</f>
        <v>0</v>
      </c>
      <c r="P202" s="94">
        <f t="shared" si="77"/>
        <v>0</v>
      </c>
      <c r="Q202" s="94">
        <f t="shared" si="77"/>
        <v>0</v>
      </c>
      <c r="R202" s="94">
        <f t="shared" si="77"/>
        <v>0</v>
      </c>
      <c r="S202" s="94">
        <f t="shared" si="77"/>
        <v>0</v>
      </c>
      <c r="T202" s="94">
        <f t="shared" si="77"/>
        <v>0</v>
      </c>
    </row>
    <row r="203" spans="2:21" s="3" customFormat="1" ht="20.25" hidden="1" customHeight="1">
      <c r="B203" s="173"/>
      <c r="C203" s="12" t="s">
        <v>133</v>
      </c>
      <c r="D203" s="32" t="s">
        <v>191</v>
      </c>
      <c r="E203" s="13" t="s">
        <v>51</v>
      </c>
      <c r="F203" s="65" t="s">
        <v>188</v>
      </c>
      <c r="G203" s="65" t="s">
        <v>162</v>
      </c>
      <c r="H203" s="31" t="s">
        <v>123</v>
      </c>
      <c r="I203" s="31" t="s">
        <v>48</v>
      </c>
      <c r="J203" s="31" t="s">
        <v>123</v>
      </c>
      <c r="K203" s="31" t="s">
        <v>276</v>
      </c>
      <c r="L203" s="66" t="s">
        <v>157</v>
      </c>
      <c r="M203" s="66" t="s">
        <v>12</v>
      </c>
      <c r="N203" s="52" t="s">
        <v>398</v>
      </c>
      <c r="O203" s="94">
        <v>0</v>
      </c>
      <c r="P203" s="94">
        <v>0</v>
      </c>
      <c r="Q203" s="94">
        <v>0</v>
      </c>
      <c r="R203" s="94">
        <v>0</v>
      </c>
      <c r="S203" s="94">
        <v>0</v>
      </c>
      <c r="T203" s="94">
        <v>0</v>
      </c>
    </row>
    <row r="204" spans="2:21" s="3" customFormat="1" ht="54" customHeight="1">
      <c r="B204" s="173"/>
      <c r="C204" s="140" t="s">
        <v>410</v>
      </c>
      <c r="D204" s="32" t="s">
        <v>191</v>
      </c>
      <c r="E204" s="13" t="s">
        <v>51</v>
      </c>
      <c r="F204" s="65" t="s">
        <v>188</v>
      </c>
      <c r="G204" s="65" t="s">
        <v>162</v>
      </c>
      <c r="H204" s="31" t="s">
        <v>164</v>
      </c>
      <c r="I204" s="31" t="s">
        <v>84</v>
      </c>
      <c r="J204" s="31" t="s">
        <v>157</v>
      </c>
      <c r="K204" s="31" t="s">
        <v>83</v>
      </c>
      <c r="L204" s="66" t="s">
        <v>157</v>
      </c>
      <c r="M204" s="73"/>
      <c r="N204" s="57"/>
      <c r="O204" s="97">
        <f>O205</f>
        <v>25000</v>
      </c>
      <c r="P204" s="97">
        <f t="shared" ref="P204:T207" si="78">P205</f>
        <v>0</v>
      </c>
      <c r="Q204" s="97">
        <f t="shared" si="78"/>
        <v>25000</v>
      </c>
      <c r="R204" s="97">
        <f t="shared" si="78"/>
        <v>0</v>
      </c>
      <c r="S204" s="97">
        <f t="shared" si="78"/>
        <v>25000</v>
      </c>
      <c r="T204" s="97">
        <f t="shared" si="78"/>
        <v>0</v>
      </c>
      <c r="U204" s="54"/>
    </row>
    <row r="205" spans="2:21" s="3" customFormat="1" ht="55.5" customHeight="1">
      <c r="B205" s="173"/>
      <c r="C205" s="126" t="s">
        <v>235</v>
      </c>
      <c r="D205" s="32" t="s">
        <v>191</v>
      </c>
      <c r="E205" s="13" t="s">
        <v>51</v>
      </c>
      <c r="F205" s="65" t="s">
        <v>188</v>
      </c>
      <c r="G205" s="65" t="s">
        <v>162</v>
      </c>
      <c r="H205" s="31" t="s">
        <v>164</v>
      </c>
      <c r="I205" s="31" t="s">
        <v>49</v>
      </c>
      <c r="J205" s="31" t="s">
        <v>157</v>
      </c>
      <c r="K205" s="31" t="s">
        <v>83</v>
      </c>
      <c r="L205" s="66" t="s">
        <v>157</v>
      </c>
      <c r="M205" s="66"/>
      <c r="N205" s="52"/>
      <c r="O205" s="94">
        <f>O206+O212</f>
        <v>25000</v>
      </c>
      <c r="P205" s="94">
        <f t="shared" si="78"/>
        <v>0</v>
      </c>
      <c r="Q205" s="94">
        <f t="shared" si="78"/>
        <v>25000</v>
      </c>
      <c r="R205" s="94">
        <f t="shared" si="78"/>
        <v>0</v>
      </c>
      <c r="S205" s="94">
        <f t="shared" si="78"/>
        <v>25000</v>
      </c>
      <c r="T205" s="94">
        <f t="shared" si="78"/>
        <v>0</v>
      </c>
    </row>
    <row r="206" spans="2:21" s="3" customFormat="1" ht="21" customHeight="1">
      <c r="B206" s="173"/>
      <c r="C206" s="126" t="s">
        <v>19</v>
      </c>
      <c r="D206" s="32" t="s">
        <v>191</v>
      </c>
      <c r="E206" s="13" t="s">
        <v>51</v>
      </c>
      <c r="F206" s="65" t="s">
        <v>188</v>
      </c>
      <c r="G206" s="65" t="s">
        <v>162</v>
      </c>
      <c r="H206" s="31" t="s">
        <v>164</v>
      </c>
      <c r="I206" s="31" t="s">
        <v>49</v>
      </c>
      <c r="J206" s="31" t="s">
        <v>123</v>
      </c>
      <c r="K206" s="31" t="s">
        <v>62</v>
      </c>
      <c r="L206" s="66" t="s">
        <v>157</v>
      </c>
      <c r="M206" s="66"/>
      <c r="N206" s="52"/>
      <c r="O206" s="94">
        <f>O207</f>
        <v>25000</v>
      </c>
      <c r="P206" s="94">
        <f t="shared" si="78"/>
        <v>0</v>
      </c>
      <c r="Q206" s="94">
        <f t="shared" si="78"/>
        <v>25000</v>
      </c>
      <c r="R206" s="94">
        <f t="shared" si="78"/>
        <v>0</v>
      </c>
      <c r="S206" s="94">
        <f t="shared" si="78"/>
        <v>25000</v>
      </c>
      <c r="T206" s="94">
        <f t="shared" si="78"/>
        <v>0</v>
      </c>
    </row>
    <row r="207" spans="2:21" s="3" customFormat="1" ht="36" customHeight="1">
      <c r="B207" s="173"/>
      <c r="C207" s="118" t="s">
        <v>160</v>
      </c>
      <c r="D207" s="32" t="s">
        <v>191</v>
      </c>
      <c r="E207" s="13" t="s">
        <v>51</v>
      </c>
      <c r="F207" s="65" t="s">
        <v>188</v>
      </c>
      <c r="G207" s="65" t="s">
        <v>162</v>
      </c>
      <c r="H207" s="31" t="s">
        <v>164</v>
      </c>
      <c r="I207" s="31" t="s">
        <v>49</v>
      </c>
      <c r="J207" s="31" t="s">
        <v>123</v>
      </c>
      <c r="K207" s="31" t="s">
        <v>62</v>
      </c>
      <c r="L207" s="66" t="s">
        <v>157</v>
      </c>
      <c r="M207" s="66" t="s">
        <v>16</v>
      </c>
      <c r="N207" s="52"/>
      <c r="O207" s="94">
        <f>O208</f>
        <v>25000</v>
      </c>
      <c r="P207" s="94">
        <f t="shared" si="78"/>
        <v>0</v>
      </c>
      <c r="Q207" s="94">
        <f t="shared" si="78"/>
        <v>25000</v>
      </c>
      <c r="R207" s="94">
        <f t="shared" si="78"/>
        <v>0</v>
      </c>
      <c r="S207" s="94">
        <f t="shared" si="78"/>
        <v>25000</v>
      </c>
      <c r="T207" s="94">
        <f t="shared" si="78"/>
        <v>0</v>
      </c>
    </row>
    <row r="208" spans="2:21" s="3" customFormat="1" ht="20.25" hidden="1" customHeight="1">
      <c r="B208" s="173"/>
      <c r="C208" s="172" t="s">
        <v>355</v>
      </c>
      <c r="D208" s="32" t="s">
        <v>191</v>
      </c>
      <c r="E208" s="13" t="s">
        <v>51</v>
      </c>
      <c r="F208" s="65" t="s">
        <v>188</v>
      </c>
      <c r="G208" s="65" t="s">
        <v>162</v>
      </c>
      <c r="H208" s="31" t="s">
        <v>164</v>
      </c>
      <c r="I208" s="31" t="s">
        <v>49</v>
      </c>
      <c r="J208" s="31" t="s">
        <v>123</v>
      </c>
      <c r="K208" s="31" t="s">
        <v>62</v>
      </c>
      <c r="L208" s="66" t="s">
        <v>157</v>
      </c>
      <c r="M208" s="66" t="s">
        <v>12</v>
      </c>
      <c r="N208" s="52"/>
      <c r="O208" s="94">
        <f t="shared" ref="O208:T208" si="79">O209+O210</f>
        <v>25000</v>
      </c>
      <c r="P208" s="94">
        <f t="shared" si="79"/>
        <v>0</v>
      </c>
      <c r="Q208" s="94">
        <f t="shared" si="79"/>
        <v>25000</v>
      </c>
      <c r="R208" s="94">
        <f t="shared" si="79"/>
        <v>0</v>
      </c>
      <c r="S208" s="94">
        <f t="shared" si="79"/>
        <v>25000</v>
      </c>
      <c r="T208" s="94">
        <f t="shared" si="79"/>
        <v>0</v>
      </c>
    </row>
    <row r="209" spans="2:21" s="3" customFormat="1" ht="20.25" hidden="1" customHeight="1">
      <c r="B209" s="173"/>
      <c r="C209" s="14" t="s">
        <v>73</v>
      </c>
      <c r="D209" s="32" t="s">
        <v>191</v>
      </c>
      <c r="E209" s="13" t="s">
        <v>51</v>
      </c>
      <c r="F209" s="65" t="s">
        <v>188</v>
      </c>
      <c r="G209" s="65" t="s">
        <v>162</v>
      </c>
      <c r="H209" s="31" t="s">
        <v>164</v>
      </c>
      <c r="I209" s="31" t="s">
        <v>49</v>
      </c>
      <c r="J209" s="31" t="s">
        <v>123</v>
      </c>
      <c r="K209" s="31" t="s">
        <v>62</v>
      </c>
      <c r="L209" s="66" t="s">
        <v>157</v>
      </c>
      <c r="M209" s="66" t="s">
        <v>12</v>
      </c>
      <c r="N209" s="11" t="s">
        <v>74</v>
      </c>
      <c r="O209" s="94">
        <v>20000</v>
      </c>
      <c r="P209" s="94">
        <v>0</v>
      </c>
      <c r="Q209" s="94">
        <v>20000</v>
      </c>
      <c r="R209" s="94">
        <v>0</v>
      </c>
      <c r="S209" s="94">
        <v>20000</v>
      </c>
      <c r="T209" s="94">
        <v>0</v>
      </c>
      <c r="U209" s="55"/>
    </row>
    <row r="210" spans="2:21" s="3" customFormat="1" ht="20.25" hidden="1" customHeight="1">
      <c r="B210" s="173"/>
      <c r="C210" s="12" t="s">
        <v>132</v>
      </c>
      <c r="D210" s="32" t="s">
        <v>191</v>
      </c>
      <c r="E210" s="13" t="s">
        <v>51</v>
      </c>
      <c r="F210" s="65" t="s">
        <v>188</v>
      </c>
      <c r="G210" s="65" t="s">
        <v>162</v>
      </c>
      <c r="H210" s="31" t="s">
        <v>164</v>
      </c>
      <c r="I210" s="31" t="s">
        <v>49</v>
      </c>
      <c r="J210" s="31" t="s">
        <v>123</v>
      </c>
      <c r="K210" s="31" t="s">
        <v>62</v>
      </c>
      <c r="L210" s="66" t="s">
        <v>157</v>
      </c>
      <c r="M210" s="66" t="s">
        <v>12</v>
      </c>
      <c r="N210" s="11" t="s">
        <v>75</v>
      </c>
      <c r="O210" s="94">
        <f t="shared" ref="O210:T210" si="80">O211</f>
        <v>5000</v>
      </c>
      <c r="P210" s="94">
        <f t="shared" si="80"/>
        <v>0</v>
      </c>
      <c r="Q210" s="94">
        <f t="shared" si="80"/>
        <v>5000</v>
      </c>
      <c r="R210" s="94">
        <f t="shared" si="80"/>
        <v>0</v>
      </c>
      <c r="S210" s="94">
        <f t="shared" si="80"/>
        <v>5000</v>
      </c>
      <c r="T210" s="94">
        <f t="shared" si="80"/>
        <v>0</v>
      </c>
    </row>
    <row r="211" spans="2:21" s="3" customFormat="1" ht="20.25" hidden="1" customHeight="1">
      <c r="B211" s="173"/>
      <c r="C211" s="36" t="s">
        <v>133</v>
      </c>
      <c r="D211" s="32" t="s">
        <v>191</v>
      </c>
      <c r="E211" s="13" t="s">
        <v>51</v>
      </c>
      <c r="F211" s="65" t="s">
        <v>188</v>
      </c>
      <c r="G211" s="65" t="s">
        <v>162</v>
      </c>
      <c r="H211" s="31" t="s">
        <v>164</v>
      </c>
      <c r="I211" s="31" t="s">
        <v>49</v>
      </c>
      <c r="J211" s="31" t="s">
        <v>123</v>
      </c>
      <c r="K211" s="31" t="s">
        <v>62</v>
      </c>
      <c r="L211" s="66" t="s">
        <v>157</v>
      </c>
      <c r="M211" s="66" t="s">
        <v>12</v>
      </c>
      <c r="N211" s="52" t="s">
        <v>398</v>
      </c>
      <c r="O211" s="94">
        <v>5000</v>
      </c>
      <c r="P211" s="94">
        <v>0</v>
      </c>
      <c r="Q211" s="94">
        <v>5000</v>
      </c>
      <c r="R211" s="94">
        <v>0</v>
      </c>
      <c r="S211" s="94">
        <v>5000</v>
      </c>
      <c r="T211" s="94">
        <v>0</v>
      </c>
    </row>
    <row r="212" spans="2:21" s="3" customFormat="1" ht="132" hidden="1" customHeight="1">
      <c r="B212" s="173"/>
      <c r="C212" s="126" t="s">
        <v>383</v>
      </c>
      <c r="D212" s="32" t="s">
        <v>191</v>
      </c>
      <c r="E212" s="13" t="s">
        <v>51</v>
      </c>
      <c r="F212" s="65" t="s">
        <v>188</v>
      </c>
      <c r="G212" s="65" t="s">
        <v>162</v>
      </c>
      <c r="H212" s="31" t="s">
        <v>164</v>
      </c>
      <c r="I212" s="31" t="s">
        <v>49</v>
      </c>
      <c r="J212" s="31" t="s">
        <v>284</v>
      </c>
      <c r="K212" s="31" t="s">
        <v>382</v>
      </c>
      <c r="L212" s="66" t="s">
        <v>157</v>
      </c>
      <c r="M212" s="66"/>
      <c r="N212" s="52"/>
      <c r="O212" s="94">
        <f>O213</f>
        <v>0</v>
      </c>
      <c r="P212" s="94">
        <f t="shared" ref="P212:T213" si="81">P213</f>
        <v>0</v>
      </c>
      <c r="Q212" s="94">
        <f t="shared" si="81"/>
        <v>0</v>
      </c>
      <c r="R212" s="94">
        <f t="shared" si="81"/>
        <v>0</v>
      </c>
      <c r="S212" s="94">
        <f t="shared" si="81"/>
        <v>0</v>
      </c>
      <c r="T212" s="94">
        <f t="shared" si="81"/>
        <v>0</v>
      </c>
    </row>
    <row r="213" spans="2:21" s="3" customFormat="1" ht="23.25" hidden="1" customHeight="1">
      <c r="B213" s="173"/>
      <c r="C213" s="118" t="s">
        <v>82</v>
      </c>
      <c r="D213" s="32" t="s">
        <v>191</v>
      </c>
      <c r="E213" s="13" t="s">
        <v>51</v>
      </c>
      <c r="F213" s="65" t="s">
        <v>188</v>
      </c>
      <c r="G213" s="65" t="s">
        <v>162</v>
      </c>
      <c r="H213" s="31" t="s">
        <v>164</v>
      </c>
      <c r="I213" s="31" t="s">
        <v>49</v>
      </c>
      <c r="J213" s="31" t="s">
        <v>284</v>
      </c>
      <c r="K213" s="31" t="s">
        <v>382</v>
      </c>
      <c r="L213" s="66" t="s">
        <v>157</v>
      </c>
      <c r="M213" s="66" t="s">
        <v>214</v>
      </c>
      <c r="N213" s="52"/>
      <c r="O213" s="94">
        <f>O214</f>
        <v>0</v>
      </c>
      <c r="P213" s="94">
        <f t="shared" si="81"/>
        <v>0</v>
      </c>
      <c r="Q213" s="94">
        <f t="shared" si="81"/>
        <v>0</v>
      </c>
      <c r="R213" s="94">
        <f t="shared" si="81"/>
        <v>0</v>
      </c>
      <c r="S213" s="94">
        <f t="shared" si="81"/>
        <v>0</v>
      </c>
      <c r="T213" s="94">
        <f t="shared" si="81"/>
        <v>0</v>
      </c>
    </row>
    <row r="214" spans="2:21" s="3" customFormat="1" ht="38.25" hidden="1" customHeight="1">
      <c r="B214" s="173"/>
      <c r="C214" s="14" t="s">
        <v>326</v>
      </c>
      <c r="D214" s="32" t="s">
        <v>191</v>
      </c>
      <c r="E214" s="13" t="s">
        <v>51</v>
      </c>
      <c r="F214" s="65" t="s">
        <v>188</v>
      </c>
      <c r="G214" s="65" t="s">
        <v>162</v>
      </c>
      <c r="H214" s="31" t="s">
        <v>164</v>
      </c>
      <c r="I214" s="31" t="s">
        <v>49</v>
      </c>
      <c r="J214" s="31" t="s">
        <v>284</v>
      </c>
      <c r="K214" s="31" t="s">
        <v>382</v>
      </c>
      <c r="L214" s="66" t="s">
        <v>157</v>
      </c>
      <c r="M214" s="66" t="s">
        <v>214</v>
      </c>
      <c r="N214" s="11" t="s">
        <v>215</v>
      </c>
      <c r="O214" s="94">
        <v>0</v>
      </c>
      <c r="P214" s="94">
        <v>0</v>
      </c>
      <c r="Q214" s="94">
        <v>0</v>
      </c>
      <c r="R214" s="94">
        <v>0</v>
      </c>
      <c r="S214" s="94">
        <v>0</v>
      </c>
      <c r="T214" s="94">
        <v>0</v>
      </c>
      <c r="U214" s="55"/>
    </row>
    <row r="215" spans="2:21" s="3" customFormat="1" ht="27.75" hidden="1" customHeight="1">
      <c r="B215" s="173"/>
      <c r="C215" s="140" t="s">
        <v>167</v>
      </c>
      <c r="D215" s="32" t="s">
        <v>191</v>
      </c>
      <c r="E215" s="13" t="s">
        <v>51</v>
      </c>
      <c r="F215" s="65" t="s">
        <v>188</v>
      </c>
      <c r="G215" s="65" t="s">
        <v>159</v>
      </c>
      <c r="H215" s="31" t="s">
        <v>157</v>
      </c>
      <c r="I215" s="31" t="s">
        <v>84</v>
      </c>
      <c r="J215" s="31" t="s">
        <v>157</v>
      </c>
      <c r="K215" s="31" t="s">
        <v>83</v>
      </c>
      <c r="L215" s="66" t="s">
        <v>157</v>
      </c>
      <c r="M215" s="73"/>
      <c r="N215" s="57"/>
      <c r="O215" s="97">
        <f t="shared" ref="O215:O220" si="82">O216</f>
        <v>0</v>
      </c>
      <c r="P215" s="97">
        <f t="shared" ref="P215:T220" si="83">P216</f>
        <v>0</v>
      </c>
      <c r="Q215" s="97">
        <f t="shared" si="83"/>
        <v>0</v>
      </c>
      <c r="R215" s="97">
        <f t="shared" si="83"/>
        <v>0</v>
      </c>
      <c r="S215" s="97">
        <f t="shared" si="83"/>
        <v>0</v>
      </c>
      <c r="T215" s="97">
        <f t="shared" si="83"/>
        <v>0</v>
      </c>
      <c r="U215" s="54"/>
    </row>
    <row r="216" spans="2:21" s="3" customFormat="1" ht="37.5" hidden="1" customHeight="1">
      <c r="B216" s="173"/>
      <c r="C216" s="126" t="s">
        <v>269</v>
      </c>
      <c r="D216" s="32" t="s">
        <v>191</v>
      </c>
      <c r="E216" s="13" t="s">
        <v>51</v>
      </c>
      <c r="F216" s="65" t="s">
        <v>188</v>
      </c>
      <c r="G216" s="65" t="s">
        <v>159</v>
      </c>
      <c r="H216" s="31" t="s">
        <v>123</v>
      </c>
      <c r="I216" s="31" t="s">
        <v>84</v>
      </c>
      <c r="J216" s="31" t="s">
        <v>157</v>
      </c>
      <c r="K216" s="31" t="s">
        <v>83</v>
      </c>
      <c r="L216" s="66" t="s">
        <v>157</v>
      </c>
      <c r="M216" s="66"/>
      <c r="N216" s="52"/>
      <c r="O216" s="94">
        <f t="shared" si="82"/>
        <v>0</v>
      </c>
      <c r="P216" s="94">
        <f t="shared" si="83"/>
        <v>0</v>
      </c>
      <c r="Q216" s="94">
        <f t="shared" si="83"/>
        <v>0</v>
      </c>
      <c r="R216" s="94">
        <f t="shared" si="83"/>
        <v>0</v>
      </c>
      <c r="S216" s="94">
        <f t="shared" si="83"/>
        <v>0</v>
      </c>
      <c r="T216" s="94">
        <f t="shared" si="83"/>
        <v>0</v>
      </c>
    </row>
    <row r="217" spans="2:21" s="3" customFormat="1" ht="21" hidden="1" customHeight="1">
      <c r="B217" s="173"/>
      <c r="C217" s="126" t="s">
        <v>270</v>
      </c>
      <c r="D217" s="32" t="s">
        <v>191</v>
      </c>
      <c r="E217" s="13" t="s">
        <v>51</v>
      </c>
      <c r="F217" s="65" t="s">
        <v>188</v>
      </c>
      <c r="G217" s="65" t="s">
        <v>159</v>
      </c>
      <c r="H217" s="31" t="s">
        <v>123</v>
      </c>
      <c r="I217" s="31" t="s">
        <v>48</v>
      </c>
      <c r="J217" s="31" t="s">
        <v>157</v>
      </c>
      <c r="K217" s="31" t="s">
        <v>83</v>
      </c>
      <c r="L217" s="66" t="s">
        <v>157</v>
      </c>
      <c r="M217" s="66"/>
      <c r="N217" s="52"/>
      <c r="O217" s="94">
        <f t="shared" si="82"/>
        <v>0</v>
      </c>
      <c r="P217" s="94">
        <f t="shared" si="83"/>
        <v>0</v>
      </c>
      <c r="Q217" s="94">
        <f t="shared" si="83"/>
        <v>0</v>
      </c>
      <c r="R217" s="94">
        <f t="shared" si="83"/>
        <v>0</v>
      </c>
      <c r="S217" s="94">
        <f t="shared" si="83"/>
        <v>0</v>
      </c>
      <c r="T217" s="94">
        <f t="shared" si="83"/>
        <v>0</v>
      </c>
    </row>
    <row r="218" spans="2:21" s="3" customFormat="1" ht="36" hidden="1" customHeight="1">
      <c r="B218" s="173"/>
      <c r="C218" s="118" t="s">
        <v>340</v>
      </c>
      <c r="D218" s="32" t="s">
        <v>191</v>
      </c>
      <c r="E218" s="13" t="s">
        <v>51</v>
      </c>
      <c r="F218" s="65" t="s">
        <v>188</v>
      </c>
      <c r="G218" s="65" t="s">
        <v>159</v>
      </c>
      <c r="H218" s="31" t="s">
        <v>123</v>
      </c>
      <c r="I218" s="31" t="s">
        <v>48</v>
      </c>
      <c r="J218" s="31" t="s">
        <v>123</v>
      </c>
      <c r="K218" s="31" t="s">
        <v>282</v>
      </c>
      <c r="L218" s="66" t="s">
        <v>157</v>
      </c>
      <c r="M218" s="66"/>
      <c r="N218" s="52"/>
      <c r="O218" s="94">
        <f t="shared" si="82"/>
        <v>0</v>
      </c>
      <c r="P218" s="94">
        <f t="shared" si="83"/>
        <v>0</v>
      </c>
      <c r="Q218" s="94">
        <f t="shared" si="83"/>
        <v>0</v>
      </c>
      <c r="R218" s="94">
        <f t="shared" si="83"/>
        <v>0</v>
      </c>
      <c r="S218" s="94">
        <f t="shared" si="83"/>
        <v>0</v>
      </c>
      <c r="T218" s="94">
        <f t="shared" si="83"/>
        <v>0</v>
      </c>
    </row>
    <row r="219" spans="2:21" s="3" customFormat="1" ht="36.75" hidden="1" customHeight="1">
      <c r="B219" s="173"/>
      <c r="C219" s="136" t="s">
        <v>160</v>
      </c>
      <c r="D219" s="32" t="s">
        <v>191</v>
      </c>
      <c r="E219" s="13" t="s">
        <v>51</v>
      </c>
      <c r="F219" s="65" t="s">
        <v>188</v>
      </c>
      <c r="G219" s="65" t="s">
        <v>159</v>
      </c>
      <c r="H219" s="31" t="s">
        <v>123</v>
      </c>
      <c r="I219" s="31" t="s">
        <v>48</v>
      </c>
      <c r="J219" s="31" t="s">
        <v>123</v>
      </c>
      <c r="K219" s="31" t="s">
        <v>282</v>
      </c>
      <c r="L219" s="66" t="s">
        <v>157</v>
      </c>
      <c r="M219" s="66" t="s">
        <v>16</v>
      </c>
      <c r="N219" s="52"/>
      <c r="O219" s="94">
        <f t="shared" si="82"/>
        <v>0</v>
      </c>
      <c r="P219" s="94">
        <f t="shared" si="83"/>
        <v>0</v>
      </c>
      <c r="Q219" s="94">
        <f t="shared" si="83"/>
        <v>0</v>
      </c>
      <c r="R219" s="94">
        <f t="shared" si="83"/>
        <v>0</v>
      </c>
      <c r="S219" s="94">
        <f t="shared" si="83"/>
        <v>0</v>
      </c>
      <c r="T219" s="94">
        <f t="shared" si="83"/>
        <v>0</v>
      </c>
    </row>
    <row r="220" spans="2:21" s="3" customFormat="1" ht="24.75" hidden="1" customHeight="1">
      <c r="B220" s="173"/>
      <c r="C220" s="172" t="s">
        <v>355</v>
      </c>
      <c r="D220" s="32" t="s">
        <v>191</v>
      </c>
      <c r="E220" s="13" t="s">
        <v>51</v>
      </c>
      <c r="F220" s="65" t="s">
        <v>188</v>
      </c>
      <c r="G220" s="65" t="s">
        <v>159</v>
      </c>
      <c r="H220" s="31" t="s">
        <v>123</v>
      </c>
      <c r="I220" s="31" t="s">
        <v>48</v>
      </c>
      <c r="J220" s="31" t="s">
        <v>123</v>
      </c>
      <c r="K220" s="31" t="s">
        <v>282</v>
      </c>
      <c r="L220" s="66" t="s">
        <v>157</v>
      </c>
      <c r="M220" s="66" t="s">
        <v>12</v>
      </c>
      <c r="N220" s="52"/>
      <c r="O220" s="94">
        <f t="shared" si="82"/>
        <v>0</v>
      </c>
      <c r="P220" s="94">
        <f t="shared" si="83"/>
        <v>0</v>
      </c>
      <c r="Q220" s="94">
        <f t="shared" si="83"/>
        <v>0</v>
      </c>
      <c r="R220" s="94">
        <f t="shared" si="83"/>
        <v>0</v>
      </c>
      <c r="S220" s="94">
        <f t="shared" si="83"/>
        <v>0</v>
      </c>
      <c r="T220" s="94">
        <f t="shared" si="83"/>
        <v>0</v>
      </c>
    </row>
    <row r="221" spans="2:21" s="3" customFormat="1" ht="21" hidden="1" customHeight="1">
      <c r="B221" s="173"/>
      <c r="C221" s="12" t="s">
        <v>1</v>
      </c>
      <c r="D221" s="32" t="s">
        <v>191</v>
      </c>
      <c r="E221" s="13" t="s">
        <v>51</v>
      </c>
      <c r="F221" s="65" t="s">
        <v>188</v>
      </c>
      <c r="G221" s="65" t="s">
        <v>159</v>
      </c>
      <c r="H221" s="31" t="s">
        <v>123</v>
      </c>
      <c r="I221" s="31" t="s">
        <v>48</v>
      </c>
      <c r="J221" s="31" t="s">
        <v>123</v>
      </c>
      <c r="K221" s="31" t="s">
        <v>282</v>
      </c>
      <c r="L221" s="66" t="s">
        <v>157</v>
      </c>
      <c r="M221" s="66" t="s">
        <v>12</v>
      </c>
      <c r="N221" s="11" t="s">
        <v>79</v>
      </c>
      <c r="O221" s="94">
        <v>0</v>
      </c>
      <c r="P221" s="94">
        <v>0</v>
      </c>
      <c r="Q221" s="94">
        <v>0</v>
      </c>
      <c r="R221" s="94">
        <v>0</v>
      </c>
      <c r="S221" s="94">
        <v>0</v>
      </c>
      <c r="T221" s="94">
        <v>0</v>
      </c>
      <c r="U221" s="55"/>
    </row>
    <row r="222" spans="2:21" s="3" customFormat="1" ht="54" customHeight="1">
      <c r="B222" s="173"/>
      <c r="C222" s="56" t="s">
        <v>501</v>
      </c>
      <c r="D222" s="32" t="s">
        <v>191</v>
      </c>
      <c r="E222" s="13" t="s">
        <v>51</v>
      </c>
      <c r="F222" s="65" t="s">
        <v>53</v>
      </c>
      <c r="G222" s="65"/>
      <c r="H222" s="31"/>
      <c r="I222" s="31"/>
      <c r="J222" s="31"/>
      <c r="K222" s="31"/>
      <c r="L222" s="66"/>
      <c r="M222" s="73"/>
      <c r="N222" s="57"/>
      <c r="O222" s="97">
        <f>O223+O233</f>
        <v>25000</v>
      </c>
      <c r="P222" s="97">
        <f>P223</f>
        <v>0</v>
      </c>
      <c r="Q222" s="97">
        <f>Q223</f>
        <v>25000</v>
      </c>
      <c r="R222" s="97">
        <f>R223</f>
        <v>0</v>
      </c>
      <c r="S222" s="97">
        <f>S223</f>
        <v>25000</v>
      </c>
      <c r="T222" s="97">
        <f>T223</f>
        <v>0</v>
      </c>
      <c r="U222" s="54"/>
    </row>
    <row r="223" spans="2:21" s="3" customFormat="1" ht="72.75" customHeight="1">
      <c r="B223" s="173"/>
      <c r="C223" s="118" t="s">
        <v>415</v>
      </c>
      <c r="D223" s="32" t="s">
        <v>191</v>
      </c>
      <c r="E223" s="13" t="s">
        <v>51</v>
      </c>
      <c r="F223" s="65" t="s">
        <v>53</v>
      </c>
      <c r="G223" s="65" t="s">
        <v>162</v>
      </c>
      <c r="H223" s="31" t="s">
        <v>157</v>
      </c>
      <c r="I223" s="31" t="s">
        <v>84</v>
      </c>
      <c r="J223" s="31" t="s">
        <v>157</v>
      </c>
      <c r="K223" s="31" t="s">
        <v>83</v>
      </c>
      <c r="L223" s="66" t="s">
        <v>157</v>
      </c>
      <c r="M223" s="73"/>
      <c r="N223" s="57"/>
      <c r="O223" s="97">
        <f t="shared" ref="O223:T227" si="84">O224</f>
        <v>25000</v>
      </c>
      <c r="P223" s="97">
        <f t="shared" si="84"/>
        <v>0</v>
      </c>
      <c r="Q223" s="97">
        <f t="shared" si="84"/>
        <v>25000</v>
      </c>
      <c r="R223" s="97">
        <f t="shared" si="84"/>
        <v>0</v>
      </c>
      <c r="S223" s="97">
        <f t="shared" si="84"/>
        <v>25000</v>
      </c>
      <c r="T223" s="97">
        <f t="shared" si="84"/>
        <v>0</v>
      </c>
      <c r="U223" s="54"/>
    </row>
    <row r="224" spans="2:21" s="3" customFormat="1" ht="62.25" customHeight="1">
      <c r="B224" s="173"/>
      <c r="C224" s="140" t="s">
        <v>410</v>
      </c>
      <c r="D224" s="32" t="s">
        <v>191</v>
      </c>
      <c r="E224" s="13" t="s">
        <v>51</v>
      </c>
      <c r="F224" s="65" t="s">
        <v>53</v>
      </c>
      <c r="G224" s="65" t="s">
        <v>162</v>
      </c>
      <c r="H224" s="31" t="s">
        <v>164</v>
      </c>
      <c r="I224" s="31" t="s">
        <v>84</v>
      </c>
      <c r="J224" s="31" t="s">
        <v>157</v>
      </c>
      <c r="K224" s="31" t="s">
        <v>83</v>
      </c>
      <c r="L224" s="66" t="s">
        <v>157</v>
      </c>
      <c r="M224" s="73"/>
      <c r="N224" s="57"/>
      <c r="O224" s="97">
        <f>O225</f>
        <v>25000</v>
      </c>
      <c r="P224" s="97">
        <f t="shared" si="84"/>
        <v>0</v>
      </c>
      <c r="Q224" s="97">
        <f t="shared" si="84"/>
        <v>25000</v>
      </c>
      <c r="R224" s="97">
        <f t="shared" si="84"/>
        <v>0</v>
      </c>
      <c r="S224" s="97">
        <f t="shared" si="84"/>
        <v>25000</v>
      </c>
      <c r="T224" s="97">
        <f t="shared" si="84"/>
        <v>0</v>
      </c>
      <c r="U224" s="54"/>
    </row>
    <row r="225" spans="2:21" s="3" customFormat="1" ht="35.25" customHeight="1">
      <c r="B225" s="173"/>
      <c r="C225" s="14" t="s">
        <v>4</v>
      </c>
      <c r="D225" s="32" t="s">
        <v>191</v>
      </c>
      <c r="E225" s="13" t="s">
        <v>51</v>
      </c>
      <c r="F225" s="65" t="s">
        <v>53</v>
      </c>
      <c r="G225" s="65" t="s">
        <v>162</v>
      </c>
      <c r="H225" s="31" t="s">
        <v>164</v>
      </c>
      <c r="I225" s="31" t="s">
        <v>48</v>
      </c>
      <c r="J225" s="31" t="s">
        <v>157</v>
      </c>
      <c r="K225" s="31" t="s">
        <v>83</v>
      </c>
      <c r="L225" s="66" t="s">
        <v>157</v>
      </c>
      <c r="M225" s="73"/>
      <c r="N225" s="57"/>
      <c r="O225" s="97">
        <f t="shared" si="84"/>
        <v>25000</v>
      </c>
      <c r="P225" s="97">
        <f t="shared" si="84"/>
        <v>0</v>
      </c>
      <c r="Q225" s="97">
        <f t="shared" si="84"/>
        <v>25000</v>
      </c>
      <c r="R225" s="97">
        <f t="shared" si="84"/>
        <v>0</v>
      </c>
      <c r="S225" s="97">
        <f t="shared" si="84"/>
        <v>25000</v>
      </c>
      <c r="T225" s="97">
        <f t="shared" si="84"/>
        <v>0</v>
      </c>
      <c r="U225" s="54"/>
    </row>
    <row r="226" spans="2:21" s="3" customFormat="1" ht="36" customHeight="1">
      <c r="B226" s="173"/>
      <c r="C226" s="126" t="s">
        <v>20</v>
      </c>
      <c r="D226" s="32" t="s">
        <v>191</v>
      </c>
      <c r="E226" s="13" t="s">
        <v>51</v>
      </c>
      <c r="F226" s="65" t="s">
        <v>53</v>
      </c>
      <c r="G226" s="65" t="s">
        <v>162</v>
      </c>
      <c r="H226" s="31" t="s">
        <v>164</v>
      </c>
      <c r="I226" s="31" t="s">
        <v>48</v>
      </c>
      <c r="J226" s="31" t="s">
        <v>123</v>
      </c>
      <c r="K226" s="31" t="s">
        <v>62</v>
      </c>
      <c r="L226" s="66" t="s">
        <v>157</v>
      </c>
      <c r="M226" s="73"/>
      <c r="N226" s="57"/>
      <c r="O226" s="97">
        <f t="shared" si="84"/>
        <v>25000</v>
      </c>
      <c r="P226" s="97">
        <f t="shared" si="84"/>
        <v>0</v>
      </c>
      <c r="Q226" s="97">
        <f t="shared" si="84"/>
        <v>25000</v>
      </c>
      <c r="R226" s="97">
        <f t="shared" si="84"/>
        <v>0</v>
      </c>
      <c r="S226" s="97">
        <f t="shared" si="84"/>
        <v>25000</v>
      </c>
      <c r="T226" s="97">
        <f t="shared" si="84"/>
        <v>0</v>
      </c>
      <c r="U226" s="54"/>
    </row>
    <row r="227" spans="2:21" s="3" customFormat="1" ht="36" customHeight="1">
      <c r="B227" s="173"/>
      <c r="C227" s="136" t="s">
        <v>160</v>
      </c>
      <c r="D227" s="32" t="s">
        <v>191</v>
      </c>
      <c r="E227" s="13" t="s">
        <v>51</v>
      </c>
      <c r="F227" s="65" t="s">
        <v>53</v>
      </c>
      <c r="G227" s="65" t="s">
        <v>162</v>
      </c>
      <c r="H227" s="31" t="s">
        <v>164</v>
      </c>
      <c r="I227" s="31" t="s">
        <v>48</v>
      </c>
      <c r="J227" s="31" t="s">
        <v>123</v>
      </c>
      <c r="K227" s="31" t="s">
        <v>62</v>
      </c>
      <c r="L227" s="66" t="s">
        <v>157</v>
      </c>
      <c r="M227" s="66" t="s">
        <v>16</v>
      </c>
      <c r="N227" s="52"/>
      <c r="O227" s="94">
        <f t="shared" si="84"/>
        <v>25000</v>
      </c>
      <c r="P227" s="94">
        <f t="shared" si="84"/>
        <v>0</v>
      </c>
      <c r="Q227" s="94">
        <f t="shared" si="84"/>
        <v>25000</v>
      </c>
      <c r="R227" s="94">
        <f t="shared" si="84"/>
        <v>0</v>
      </c>
      <c r="S227" s="94">
        <f t="shared" si="84"/>
        <v>25000</v>
      </c>
      <c r="T227" s="94">
        <f t="shared" si="84"/>
        <v>0</v>
      </c>
      <c r="U227" s="55"/>
    </row>
    <row r="228" spans="2:21" s="3" customFormat="1" ht="20.25" hidden="1" customHeight="1">
      <c r="B228" s="173"/>
      <c r="C228" s="172" t="s">
        <v>355</v>
      </c>
      <c r="D228" s="32" t="s">
        <v>191</v>
      </c>
      <c r="E228" s="13" t="s">
        <v>51</v>
      </c>
      <c r="F228" s="65" t="s">
        <v>53</v>
      </c>
      <c r="G228" s="65" t="s">
        <v>162</v>
      </c>
      <c r="H228" s="31" t="s">
        <v>164</v>
      </c>
      <c r="I228" s="31" t="s">
        <v>48</v>
      </c>
      <c r="J228" s="31" t="s">
        <v>123</v>
      </c>
      <c r="K228" s="31" t="s">
        <v>62</v>
      </c>
      <c r="L228" s="66" t="s">
        <v>157</v>
      </c>
      <c r="M228" s="66" t="s">
        <v>12</v>
      </c>
      <c r="N228" s="52"/>
      <c r="O228" s="94">
        <f t="shared" ref="O228:T228" si="85">O229+O230</f>
        <v>25000</v>
      </c>
      <c r="P228" s="94">
        <f t="shared" si="85"/>
        <v>0</v>
      </c>
      <c r="Q228" s="94">
        <f t="shared" si="85"/>
        <v>25000</v>
      </c>
      <c r="R228" s="94">
        <f t="shared" si="85"/>
        <v>0</v>
      </c>
      <c r="S228" s="94">
        <f t="shared" si="85"/>
        <v>25000</v>
      </c>
      <c r="T228" s="94">
        <f t="shared" si="85"/>
        <v>0</v>
      </c>
      <c r="U228" s="55"/>
    </row>
    <row r="229" spans="2:21" s="3" customFormat="1" ht="20.25" hidden="1" customHeight="1">
      <c r="B229" s="173"/>
      <c r="C229" s="14" t="s">
        <v>73</v>
      </c>
      <c r="D229" s="32" t="s">
        <v>191</v>
      </c>
      <c r="E229" s="13" t="s">
        <v>51</v>
      </c>
      <c r="F229" s="65" t="s">
        <v>53</v>
      </c>
      <c r="G229" s="65" t="s">
        <v>162</v>
      </c>
      <c r="H229" s="31" t="s">
        <v>164</v>
      </c>
      <c r="I229" s="31" t="s">
        <v>48</v>
      </c>
      <c r="J229" s="31" t="s">
        <v>123</v>
      </c>
      <c r="K229" s="31" t="s">
        <v>62</v>
      </c>
      <c r="L229" s="66" t="s">
        <v>157</v>
      </c>
      <c r="M229" s="66" t="s">
        <v>12</v>
      </c>
      <c r="N229" s="11" t="s">
        <v>74</v>
      </c>
      <c r="O229" s="94">
        <v>10000</v>
      </c>
      <c r="P229" s="94">
        <v>0</v>
      </c>
      <c r="Q229" s="94">
        <v>10000</v>
      </c>
      <c r="R229" s="94">
        <v>0</v>
      </c>
      <c r="S229" s="94">
        <v>10000</v>
      </c>
      <c r="T229" s="94">
        <v>0</v>
      </c>
      <c r="U229" s="55"/>
    </row>
    <row r="230" spans="2:21" s="3" customFormat="1" ht="20.25" hidden="1" customHeight="1">
      <c r="B230" s="173"/>
      <c r="C230" s="12" t="s">
        <v>132</v>
      </c>
      <c r="D230" s="32" t="s">
        <v>191</v>
      </c>
      <c r="E230" s="13" t="s">
        <v>51</v>
      </c>
      <c r="F230" s="65" t="s">
        <v>53</v>
      </c>
      <c r="G230" s="65" t="s">
        <v>162</v>
      </c>
      <c r="H230" s="31" t="s">
        <v>164</v>
      </c>
      <c r="I230" s="31" t="s">
        <v>48</v>
      </c>
      <c r="J230" s="31" t="s">
        <v>123</v>
      </c>
      <c r="K230" s="31" t="s">
        <v>62</v>
      </c>
      <c r="L230" s="66" t="s">
        <v>157</v>
      </c>
      <c r="M230" s="66" t="s">
        <v>12</v>
      </c>
      <c r="N230" s="11" t="s">
        <v>75</v>
      </c>
      <c r="O230" s="94">
        <f t="shared" ref="O230:T230" si="86">O231+O232</f>
        <v>15000</v>
      </c>
      <c r="P230" s="94">
        <f t="shared" si="86"/>
        <v>0</v>
      </c>
      <c r="Q230" s="94">
        <f t="shared" si="86"/>
        <v>15000</v>
      </c>
      <c r="R230" s="94">
        <f t="shared" si="86"/>
        <v>0</v>
      </c>
      <c r="S230" s="94">
        <f t="shared" si="86"/>
        <v>15000</v>
      </c>
      <c r="T230" s="94">
        <f t="shared" si="86"/>
        <v>0</v>
      </c>
    </row>
    <row r="231" spans="2:21" s="3" customFormat="1" ht="20.25" hidden="1" customHeight="1">
      <c r="B231" s="173"/>
      <c r="C231" s="12" t="s">
        <v>306</v>
      </c>
      <c r="D231" s="32" t="s">
        <v>191</v>
      </c>
      <c r="E231" s="13" t="s">
        <v>51</v>
      </c>
      <c r="F231" s="65" t="s">
        <v>53</v>
      </c>
      <c r="G231" s="65" t="s">
        <v>162</v>
      </c>
      <c r="H231" s="31" t="s">
        <v>164</v>
      </c>
      <c r="I231" s="31" t="s">
        <v>48</v>
      </c>
      <c r="J231" s="31" t="s">
        <v>123</v>
      </c>
      <c r="K231" s="31" t="s">
        <v>62</v>
      </c>
      <c r="L231" s="66" t="s">
        <v>157</v>
      </c>
      <c r="M231" s="66" t="s">
        <v>12</v>
      </c>
      <c r="N231" s="52" t="s">
        <v>399</v>
      </c>
      <c r="O231" s="94">
        <v>5000</v>
      </c>
      <c r="P231" s="94">
        <v>0</v>
      </c>
      <c r="Q231" s="94">
        <v>5000</v>
      </c>
      <c r="R231" s="94">
        <v>0</v>
      </c>
      <c r="S231" s="94">
        <v>5000</v>
      </c>
      <c r="T231" s="94">
        <v>0</v>
      </c>
    </row>
    <row r="232" spans="2:21" s="3" customFormat="1" ht="20.25" hidden="1" customHeight="1">
      <c r="B232" s="173"/>
      <c r="C232" s="12" t="s">
        <v>133</v>
      </c>
      <c r="D232" s="32" t="s">
        <v>191</v>
      </c>
      <c r="E232" s="13" t="s">
        <v>51</v>
      </c>
      <c r="F232" s="65" t="s">
        <v>53</v>
      </c>
      <c r="G232" s="65" t="s">
        <v>162</v>
      </c>
      <c r="H232" s="31" t="s">
        <v>164</v>
      </c>
      <c r="I232" s="31" t="s">
        <v>48</v>
      </c>
      <c r="J232" s="31" t="s">
        <v>123</v>
      </c>
      <c r="K232" s="31" t="s">
        <v>62</v>
      </c>
      <c r="L232" s="66" t="s">
        <v>157</v>
      </c>
      <c r="M232" s="66" t="s">
        <v>12</v>
      </c>
      <c r="N232" s="51" t="s">
        <v>398</v>
      </c>
      <c r="O232" s="94">
        <v>10000</v>
      </c>
      <c r="P232" s="94">
        <v>0</v>
      </c>
      <c r="Q232" s="94">
        <v>10000</v>
      </c>
      <c r="R232" s="94">
        <v>0</v>
      </c>
      <c r="S232" s="94">
        <v>10000</v>
      </c>
      <c r="T232" s="94">
        <v>0</v>
      </c>
    </row>
    <row r="233" spans="2:21" s="3" customFormat="1" ht="20.25" hidden="1" customHeight="1">
      <c r="B233" s="173"/>
      <c r="C233" s="12" t="s">
        <v>525</v>
      </c>
      <c r="D233" s="32" t="s">
        <v>191</v>
      </c>
      <c r="E233" s="13" t="s">
        <v>51</v>
      </c>
      <c r="F233" s="65" t="s">
        <v>53</v>
      </c>
      <c r="G233" s="65" t="s">
        <v>159</v>
      </c>
      <c r="H233" s="31" t="s">
        <v>157</v>
      </c>
      <c r="I233" s="31" t="s">
        <v>84</v>
      </c>
      <c r="J233" s="31" t="s">
        <v>157</v>
      </c>
      <c r="K233" s="31" t="s">
        <v>83</v>
      </c>
      <c r="L233" s="66" t="s">
        <v>157</v>
      </c>
      <c r="M233" s="66"/>
      <c r="N233" s="52"/>
      <c r="O233" s="97">
        <f t="shared" ref="O233:O238" si="87">O234</f>
        <v>0</v>
      </c>
      <c r="P233" s="94">
        <v>0</v>
      </c>
      <c r="Q233" s="94">
        <v>0</v>
      </c>
      <c r="R233" s="94">
        <v>0</v>
      </c>
      <c r="S233" s="94">
        <v>0</v>
      </c>
      <c r="T233" s="94">
        <v>0</v>
      </c>
    </row>
    <row r="234" spans="2:21" s="3" customFormat="1" ht="38.25" hidden="1" customHeight="1">
      <c r="B234" s="173"/>
      <c r="C234" s="12" t="s">
        <v>269</v>
      </c>
      <c r="D234" s="32" t="s">
        <v>191</v>
      </c>
      <c r="E234" s="13" t="s">
        <v>51</v>
      </c>
      <c r="F234" s="65" t="s">
        <v>53</v>
      </c>
      <c r="G234" s="65" t="s">
        <v>159</v>
      </c>
      <c r="H234" s="31" t="s">
        <v>123</v>
      </c>
      <c r="I234" s="31" t="s">
        <v>84</v>
      </c>
      <c r="J234" s="31" t="s">
        <v>157</v>
      </c>
      <c r="K234" s="31" t="s">
        <v>83</v>
      </c>
      <c r="L234" s="66" t="s">
        <v>157</v>
      </c>
      <c r="M234" s="66"/>
      <c r="N234" s="52"/>
      <c r="O234" s="97">
        <f t="shared" si="87"/>
        <v>0</v>
      </c>
      <c r="P234" s="94">
        <v>0</v>
      </c>
      <c r="Q234" s="94">
        <v>0</v>
      </c>
      <c r="R234" s="94">
        <v>0</v>
      </c>
      <c r="S234" s="94">
        <v>0</v>
      </c>
      <c r="T234" s="94">
        <v>0</v>
      </c>
    </row>
    <row r="235" spans="2:21" s="3" customFormat="1" ht="20.25" hidden="1" customHeight="1">
      <c r="B235" s="173"/>
      <c r="C235" s="12" t="s">
        <v>270</v>
      </c>
      <c r="D235" s="32" t="s">
        <v>191</v>
      </c>
      <c r="E235" s="13" t="s">
        <v>51</v>
      </c>
      <c r="F235" s="65" t="s">
        <v>53</v>
      </c>
      <c r="G235" s="65" t="s">
        <v>159</v>
      </c>
      <c r="H235" s="31" t="s">
        <v>123</v>
      </c>
      <c r="I235" s="31" t="s">
        <v>48</v>
      </c>
      <c r="J235" s="31" t="s">
        <v>157</v>
      </c>
      <c r="K235" s="31" t="s">
        <v>83</v>
      </c>
      <c r="L235" s="66" t="s">
        <v>157</v>
      </c>
      <c r="M235" s="66"/>
      <c r="N235" s="52"/>
      <c r="O235" s="97">
        <f t="shared" si="87"/>
        <v>0</v>
      </c>
      <c r="P235" s="94">
        <v>0</v>
      </c>
      <c r="Q235" s="94">
        <v>0</v>
      </c>
      <c r="R235" s="94">
        <v>0</v>
      </c>
      <c r="S235" s="94">
        <v>0</v>
      </c>
      <c r="T235" s="94">
        <v>0</v>
      </c>
    </row>
    <row r="236" spans="2:21" s="3" customFormat="1" ht="20.25" hidden="1" customHeight="1">
      <c r="B236" s="173"/>
      <c r="C236" s="12" t="s">
        <v>526</v>
      </c>
      <c r="D236" s="32" t="s">
        <v>191</v>
      </c>
      <c r="E236" s="13" t="s">
        <v>51</v>
      </c>
      <c r="F236" s="65" t="s">
        <v>53</v>
      </c>
      <c r="G236" s="65" t="s">
        <v>159</v>
      </c>
      <c r="H236" s="31" t="s">
        <v>123</v>
      </c>
      <c r="I236" s="31" t="s">
        <v>48</v>
      </c>
      <c r="J236" s="31" t="s">
        <v>123</v>
      </c>
      <c r="K236" s="31" t="s">
        <v>282</v>
      </c>
      <c r="L236" s="66" t="s">
        <v>157</v>
      </c>
      <c r="M236" s="66"/>
      <c r="N236" s="52"/>
      <c r="O236" s="97">
        <f t="shared" si="87"/>
        <v>0</v>
      </c>
      <c r="P236" s="94">
        <v>0</v>
      </c>
      <c r="Q236" s="94">
        <v>0</v>
      </c>
      <c r="R236" s="94">
        <v>0</v>
      </c>
      <c r="S236" s="94">
        <v>0</v>
      </c>
      <c r="T236" s="94">
        <v>0</v>
      </c>
    </row>
    <row r="237" spans="2:21" s="3" customFormat="1" ht="38.25" hidden="1" customHeight="1">
      <c r="B237" s="173"/>
      <c r="C237" s="136" t="s">
        <v>160</v>
      </c>
      <c r="D237" s="32" t="s">
        <v>191</v>
      </c>
      <c r="E237" s="13" t="s">
        <v>51</v>
      </c>
      <c r="F237" s="65" t="s">
        <v>53</v>
      </c>
      <c r="G237" s="65" t="s">
        <v>159</v>
      </c>
      <c r="H237" s="31" t="s">
        <v>123</v>
      </c>
      <c r="I237" s="31" t="s">
        <v>48</v>
      </c>
      <c r="J237" s="31" t="s">
        <v>123</v>
      </c>
      <c r="K237" s="31" t="s">
        <v>282</v>
      </c>
      <c r="L237" s="66" t="s">
        <v>157</v>
      </c>
      <c r="M237" s="66" t="s">
        <v>16</v>
      </c>
      <c r="N237" s="52"/>
      <c r="O237" s="97">
        <f t="shared" si="87"/>
        <v>0</v>
      </c>
      <c r="P237" s="94">
        <v>0</v>
      </c>
      <c r="Q237" s="94">
        <v>0</v>
      </c>
      <c r="R237" s="94">
        <v>0</v>
      </c>
      <c r="S237" s="94">
        <v>0</v>
      </c>
      <c r="T237" s="94">
        <v>0</v>
      </c>
    </row>
    <row r="238" spans="2:21" s="3" customFormat="1" ht="20.25" hidden="1" customHeight="1">
      <c r="B238" s="173"/>
      <c r="C238" s="12" t="s">
        <v>355</v>
      </c>
      <c r="D238" s="32" t="s">
        <v>191</v>
      </c>
      <c r="E238" s="13" t="s">
        <v>51</v>
      </c>
      <c r="F238" s="65" t="s">
        <v>53</v>
      </c>
      <c r="G238" s="65" t="s">
        <v>159</v>
      </c>
      <c r="H238" s="31" t="s">
        <v>123</v>
      </c>
      <c r="I238" s="31" t="s">
        <v>48</v>
      </c>
      <c r="J238" s="31" t="s">
        <v>123</v>
      </c>
      <c r="K238" s="31" t="s">
        <v>282</v>
      </c>
      <c r="L238" s="66" t="s">
        <v>157</v>
      </c>
      <c r="M238" s="66" t="s">
        <v>12</v>
      </c>
      <c r="N238" s="52"/>
      <c r="O238" s="97">
        <f t="shared" si="87"/>
        <v>0</v>
      </c>
      <c r="P238" s="94">
        <v>0</v>
      </c>
      <c r="Q238" s="94">
        <v>0</v>
      </c>
      <c r="R238" s="94">
        <v>0</v>
      </c>
      <c r="S238" s="94">
        <v>0</v>
      </c>
      <c r="T238" s="94">
        <v>0</v>
      </c>
    </row>
    <row r="239" spans="2:21" s="3" customFormat="1" ht="20.25" hidden="1" customHeight="1">
      <c r="B239" s="173"/>
      <c r="C239" s="12" t="s">
        <v>1</v>
      </c>
      <c r="D239" s="32" t="s">
        <v>191</v>
      </c>
      <c r="E239" s="13" t="s">
        <v>51</v>
      </c>
      <c r="F239" s="65" t="s">
        <v>53</v>
      </c>
      <c r="G239" s="65" t="s">
        <v>159</v>
      </c>
      <c r="H239" s="31" t="s">
        <v>123</v>
      </c>
      <c r="I239" s="31" t="s">
        <v>48</v>
      </c>
      <c r="J239" s="31" t="s">
        <v>123</v>
      </c>
      <c r="K239" s="31" t="s">
        <v>282</v>
      </c>
      <c r="L239" s="66" t="s">
        <v>157</v>
      </c>
      <c r="M239" s="66" t="s">
        <v>12</v>
      </c>
      <c r="N239" s="66" t="s">
        <v>79</v>
      </c>
      <c r="O239" s="94">
        <v>0</v>
      </c>
      <c r="P239" s="94">
        <v>0</v>
      </c>
      <c r="Q239" s="94">
        <v>0</v>
      </c>
      <c r="R239" s="94">
        <v>0</v>
      </c>
      <c r="S239" s="94">
        <v>0</v>
      </c>
      <c r="T239" s="94">
        <v>0</v>
      </c>
    </row>
    <row r="240" spans="2:21" s="10" customFormat="1" ht="20.25" customHeight="1">
      <c r="B240" s="177"/>
      <c r="C240" s="12" t="s">
        <v>182</v>
      </c>
      <c r="D240" s="32" t="s">
        <v>191</v>
      </c>
      <c r="E240" s="13" t="s">
        <v>52</v>
      </c>
      <c r="F240" s="65" t="s">
        <v>84</v>
      </c>
      <c r="G240" s="65"/>
      <c r="H240" s="31"/>
      <c r="I240" s="31"/>
      <c r="J240" s="31"/>
      <c r="K240" s="31"/>
      <c r="L240" s="66"/>
      <c r="M240" s="66"/>
      <c r="N240" s="31"/>
      <c r="O240" s="97">
        <f t="shared" ref="O240:T240" si="88">O241+O257+O277+O419</f>
        <v>5562077.6899999995</v>
      </c>
      <c r="P240" s="94">
        <f t="shared" si="88"/>
        <v>0</v>
      </c>
      <c r="Q240" s="94">
        <f t="shared" si="88"/>
        <v>4885799.93</v>
      </c>
      <c r="R240" s="94">
        <f t="shared" si="88"/>
        <v>0</v>
      </c>
      <c r="S240" s="94">
        <f t="shared" si="88"/>
        <v>4729029.0199999996</v>
      </c>
      <c r="T240" s="94">
        <f t="shared" si="88"/>
        <v>0</v>
      </c>
    </row>
    <row r="241" spans="2:20" s="10" customFormat="1" ht="20.25" customHeight="1">
      <c r="B241" s="177"/>
      <c r="C241" s="12" t="s">
        <v>44</v>
      </c>
      <c r="D241" s="32" t="s">
        <v>191</v>
      </c>
      <c r="E241" s="13" t="s">
        <v>52</v>
      </c>
      <c r="F241" s="65" t="s">
        <v>48</v>
      </c>
      <c r="G241" s="65"/>
      <c r="H241" s="31"/>
      <c r="I241" s="31"/>
      <c r="J241" s="31"/>
      <c r="K241" s="31"/>
      <c r="L241" s="66"/>
      <c r="M241" s="66"/>
      <c r="N241" s="31"/>
      <c r="O241" s="97">
        <f t="shared" ref="O241:T241" si="89">O242</f>
        <v>100000</v>
      </c>
      <c r="P241" s="94">
        <f t="shared" si="89"/>
        <v>0</v>
      </c>
      <c r="Q241" s="94">
        <f t="shared" si="89"/>
        <v>100000</v>
      </c>
      <c r="R241" s="94">
        <f t="shared" si="89"/>
        <v>0</v>
      </c>
      <c r="S241" s="94">
        <f t="shared" si="89"/>
        <v>100000</v>
      </c>
      <c r="T241" s="94">
        <f t="shared" si="89"/>
        <v>0</v>
      </c>
    </row>
    <row r="242" spans="2:20" s="30" customFormat="1" ht="77.25" customHeight="1">
      <c r="B242" s="178"/>
      <c r="C242" s="118" t="s">
        <v>415</v>
      </c>
      <c r="D242" s="32" t="s">
        <v>191</v>
      </c>
      <c r="E242" s="13" t="s">
        <v>52</v>
      </c>
      <c r="F242" s="65" t="s">
        <v>48</v>
      </c>
      <c r="G242" s="65" t="s">
        <v>162</v>
      </c>
      <c r="H242" s="31" t="s">
        <v>157</v>
      </c>
      <c r="I242" s="31" t="s">
        <v>84</v>
      </c>
      <c r="J242" s="31" t="s">
        <v>157</v>
      </c>
      <c r="K242" s="31" t="s">
        <v>83</v>
      </c>
      <c r="L242" s="66" t="s">
        <v>157</v>
      </c>
      <c r="M242" s="66"/>
      <c r="N242" s="31"/>
      <c r="O242" s="97">
        <f>SUM(O243)</f>
        <v>100000</v>
      </c>
      <c r="P242" s="94">
        <f t="shared" ref="O242:T245" si="90">SUM(P243)</f>
        <v>0</v>
      </c>
      <c r="Q242" s="94">
        <f t="shared" si="90"/>
        <v>100000</v>
      </c>
      <c r="R242" s="94">
        <f t="shared" si="90"/>
        <v>0</v>
      </c>
      <c r="S242" s="94">
        <f t="shared" si="90"/>
        <v>100000</v>
      </c>
      <c r="T242" s="94">
        <f t="shared" si="90"/>
        <v>0</v>
      </c>
    </row>
    <row r="243" spans="2:20" s="30" customFormat="1" ht="78.75" customHeight="1">
      <c r="B243" s="178"/>
      <c r="C243" s="110" t="s">
        <v>34</v>
      </c>
      <c r="D243" s="32" t="s">
        <v>191</v>
      </c>
      <c r="E243" s="13" t="s">
        <v>52</v>
      </c>
      <c r="F243" s="65" t="s">
        <v>48</v>
      </c>
      <c r="G243" s="65" t="s">
        <v>162</v>
      </c>
      <c r="H243" s="31" t="s">
        <v>123</v>
      </c>
      <c r="I243" s="31" t="s">
        <v>84</v>
      </c>
      <c r="J243" s="31" t="s">
        <v>157</v>
      </c>
      <c r="K243" s="31" t="s">
        <v>83</v>
      </c>
      <c r="L243" s="66" t="s">
        <v>157</v>
      </c>
      <c r="M243" s="66"/>
      <c r="N243" s="31"/>
      <c r="O243" s="94">
        <f t="shared" si="90"/>
        <v>100000</v>
      </c>
      <c r="P243" s="94">
        <f t="shared" si="90"/>
        <v>0</v>
      </c>
      <c r="Q243" s="94">
        <f t="shared" si="90"/>
        <v>100000</v>
      </c>
      <c r="R243" s="94">
        <f t="shared" si="90"/>
        <v>0</v>
      </c>
      <c r="S243" s="94">
        <f t="shared" si="90"/>
        <v>100000</v>
      </c>
      <c r="T243" s="94">
        <f t="shared" si="90"/>
        <v>0</v>
      </c>
    </row>
    <row r="244" spans="2:20" s="10" customFormat="1" ht="36" customHeight="1">
      <c r="B244" s="177"/>
      <c r="C244" s="110" t="s">
        <v>32</v>
      </c>
      <c r="D244" s="32" t="s">
        <v>191</v>
      </c>
      <c r="E244" s="13" t="s">
        <v>52</v>
      </c>
      <c r="F244" s="65" t="s">
        <v>48</v>
      </c>
      <c r="G244" s="65" t="s">
        <v>162</v>
      </c>
      <c r="H244" s="31" t="s">
        <v>123</v>
      </c>
      <c r="I244" s="31" t="s">
        <v>51</v>
      </c>
      <c r="J244" s="31" t="s">
        <v>157</v>
      </c>
      <c r="K244" s="31" t="s">
        <v>83</v>
      </c>
      <c r="L244" s="66" t="s">
        <v>157</v>
      </c>
      <c r="M244" s="66"/>
      <c r="N244" s="31"/>
      <c r="O244" s="94">
        <f t="shared" ref="O244:T244" si="91">O245+O251</f>
        <v>100000</v>
      </c>
      <c r="P244" s="94">
        <f t="shared" si="91"/>
        <v>0</v>
      </c>
      <c r="Q244" s="94">
        <f t="shared" si="91"/>
        <v>100000</v>
      </c>
      <c r="R244" s="94">
        <f t="shared" si="91"/>
        <v>0</v>
      </c>
      <c r="S244" s="94">
        <f t="shared" si="91"/>
        <v>100000</v>
      </c>
      <c r="T244" s="94">
        <f t="shared" si="91"/>
        <v>0</v>
      </c>
    </row>
    <row r="245" spans="2:20" s="10" customFormat="1" ht="36" customHeight="1">
      <c r="B245" s="177"/>
      <c r="C245" s="126" t="s">
        <v>33</v>
      </c>
      <c r="D245" s="32" t="s">
        <v>191</v>
      </c>
      <c r="E245" s="13" t="s">
        <v>52</v>
      </c>
      <c r="F245" s="65" t="s">
        <v>48</v>
      </c>
      <c r="G245" s="65" t="s">
        <v>162</v>
      </c>
      <c r="H245" s="31" t="s">
        <v>123</v>
      </c>
      <c r="I245" s="31" t="s">
        <v>51</v>
      </c>
      <c r="J245" s="31" t="s">
        <v>123</v>
      </c>
      <c r="K245" s="31" t="s">
        <v>62</v>
      </c>
      <c r="L245" s="66" t="s">
        <v>157</v>
      </c>
      <c r="M245" s="66"/>
      <c r="N245" s="31"/>
      <c r="O245" s="94">
        <f>SUM(O246)</f>
        <v>100000</v>
      </c>
      <c r="P245" s="94">
        <f t="shared" si="90"/>
        <v>0</v>
      </c>
      <c r="Q245" s="94">
        <f t="shared" si="90"/>
        <v>100000</v>
      </c>
      <c r="R245" s="94">
        <f t="shared" si="90"/>
        <v>0</v>
      </c>
      <c r="S245" s="94">
        <f t="shared" si="90"/>
        <v>100000</v>
      </c>
      <c r="T245" s="94">
        <f t="shared" si="90"/>
        <v>0</v>
      </c>
    </row>
    <row r="246" spans="2:20" s="10" customFormat="1" ht="21" customHeight="1">
      <c r="B246" s="177"/>
      <c r="C246" s="172" t="s">
        <v>206</v>
      </c>
      <c r="D246" s="32" t="s">
        <v>191</v>
      </c>
      <c r="E246" s="13" t="s">
        <v>52</v>
      </c>
      <c r="F246" s="65" t="s">
        <v>48</v>
      </c>
      <c r="G246" s="65" t="s">
        <v>162</v>
      </c>
      <c r="H246" s="31" t="s">
        <v>123</v>
      </c>
      <c r="I246" s="31" t="s">
        <v>51</v>
      </c>
      <c r="J246" s="31" t="s">
        <v>123</v>
      </c>
      <c r="K246" s="31" t="s">
        <v>62</v>
      </c>
      <c r="L246" s="66" t="s">
        <v>157</v>
      </c>
      <c r="M246" s="66" t="s">
        <v>204</v>
      </c>
      <c r="N246" s="31"/>
      <c r="O246" s="94">
        <f t="shared" ref="O246:T246" si="92">O247+O249</f>
        <v>100000</v>
      </c>
      <c r="P246" s="94">
        <f t="shared" si="92"/>
        <v>0</v>
      </c>
      <c r="Q246" s="94">
        <f t="shared" si="92"/>
        <v>100000</v>
      </c>
      <c r="R246" s="94">
        <f t="shared" si="92"/>
        <v>0</v>
      </c>
      <c r="S246" s="94">
        <f t="shared" si="92"/>
        <v>100000</v>
      </c>
      <c r="T246" s="94">
        <f t="shared" si="92"/>
        <v>0</v>
      </c>
    </row>
    <row r="247" spans="2:20" s="10" customFormat="1" ht="21" hidden="1" customHeight="1">
      <c r="B247" s="177"/>
      <c r="C247" s="172" t="s">
        <v>308</v>
      </c>
      <c r="D247" s="32" t="s">
        <v>191</v>
      </c>
      <c r="E247" s="13" t="s">
        <v>52</v>
      </c>
      <c r="F247" s="65" t="s">
        <v>48</v>
      </c>
      <c r="G247" s="65" t="s">
        <v>162</v>
      </c>
      <c r="H247" s="31" t="s">
        <v>123</v>
      </c>
      <c r="I247" s="31" t="s">
        <v>51</v>
      </c>
      <c r="J247" s="31" t="s">
        <v>123</v>
      </c>
      <c r="K247" s="31" t="s">
        <v>62</v>
      </c>
      <c r="L247" s="66" t="s">
        <v>157</v>
      </c>
      <c r="M247" s="66" t="s">
        <v>205</v>
      </c>
      <c r="N247" s="31"/>
      <c r="O247" s="94">
        <f t="shared" ref="O247:T247" si="93">O248</f>
        <v>75000</v>
      </c>
      <c r="P247" s="94">
        <f t="shared" si="93"/>
        <v>0</v>
      </c>
      <c r="Q247" s="94">
        <f t="shared" si="93"/>
        <v>75000</v>
      </c>
      <c r="R247" s="94">
        <f t="shared" si="93"/>
        <v>0</v>
      </c>
      <c r="S247" s="94">
        <f t="shared" si="93"/>
        <v>75000</v>
      </c>
      <c r="T247" s="94">
        <f t="shared" si="93"/>
        <v>0</v>
      </c>
    </row>
    <row r="248" spans="2:20" s="10" customFormat="1" ht="21" hidden="1" customHeight="1">
      <c r="B248" s="177"/>
      <c r="C248" s="12" t="s">
        <v>69</v>
      </c>
      <c r="D248" s="32" t="s">
        <v>191</v>
      </c>
      <c r="E248" s="13" t="s">
        <v>52</v>
      </c>
      <c r="F248" s="65" t="s">
        <v>48</v>
      </c>
      <c r="G248" s="65" t="s">
        <v>162</v>
      </c>
      <c r="H248" s="31" t="s">
        <v>123</v>
      </c>
      <c r="I248" s="31" t="s">
        <v>51</v>
      </c>
      <c r="J248" s="31" t="s">
        <v>123</v>
      </c>
      <c r="K248" s="31" t="s">
        <v>62</v>
      </c>
      <c r="L248" s="66" t="s">
        <v>157</v>
      </c>
      <c r="M248" s="66" t="s">
        <v>205</v>
      </c>
      <c r="N248" s="31" t="s">
        <v>70</v>
      </c>
      <c r="O248" s="94">
        <v>75000</v>
      </c>
      <c r="P248" s="94">
        <v>0</v>
      </c>
      <c r="Q248" s="94">
        <v>75000</v>
      </c>
      <c r="R248" s="94">
        <v>0</v>
      </c>
      <c r="S248" s="94">
        <v>75000</v>
      </c>
      <c r="T248" s="94">
        <v>0</v>
      </c>
    </row>
    <row r="249" spans="2:20" s="10" customFormat="1" ht="56.25" hidden="1" customHeight="1">
      <c r="B249" s="177"/>
      <c r="C249" s="12" t="s">
        <v>298</v>
      </c>
      <c r="D249" s="32" t="s">
        <v>191</v>
      </c>
      <c r="E249" s="13" t="s">
        <v>52</v>
      </c>
      <c r="F249" s="65" t="s">
        <v>48</v>
      </c>
      <c r="G249" s="65" t="s">
        <v>162</v>
      </c>
      <c r="H249" s="31" t="s">
        <v>123</v>
      </c>
      <c r="I249" s="31" t="s">
        <v>51</v>
      </c>
      <c r="J249" s="31" t="s">
        <v>123</v>
      </c>
      <c r="K249" s="31" t="s">
        <v>62</v>
      </c>
      <c r="L249" s="66" t="s">
        <v>157</v>
      </c>
      <c r="M249" s="66" t="s">
        <v>297</v>
      </c>
      <c r="N249" s="31"/>
      <c r="O249" s="94">
        <f t="shared" ref="O249:T249" si="94">O250</f>
        <v>25000</v>
      </c>
      <c r="P249" s="94">
        <f t="shared" si="94"/>
        <v>0</v>
      </c>
      <c r="Q249" s="94">
        <f t="shared" si="94"/>
        <v>25000</v>
      </c>
      <c r="R249" s="94">
        <f t="shared" si="94"/>
        <v>0</v>
      </c>
      <c r="S249" s="94">
        <f t="shared" si="94"/>
        <v>25000</v>
      </c>
      <c r="T249" s="94">
        <f t="shared" si="94"/>
        <v>0</v>
      </c>
    </row>
    <row r="250" spans="2:20" s="10" customFormat="1" ht="21" hidden="1" customHeight="1">
      <c r="B250" s="177"/>
      <c r="C250" s="12" t="s">
        <v>134</v>
      </c>
      <c r="D250" s="32" t="s">
        <v>191</v>
      </c>
      <c r="E250" s="13" t="s">
        <v>52</v>
      </c>
      <c r="F250" s="65" t="s">
        <v>48</v>
      </c>
      <c r="G250" s="65" t="s">
        <v>162</v>
      </c>
      <c r="H250" s="31" t="s">
        <v>123</v>
      </c>
      <c r="I250" s="31" t="s">
        <v>51</v>
      </c>
      <c r="J250" s="31" t="s">
        <v>123</v>
      </c>
      <c r="K250" s="31" t="s">
        <v>62</v>
      </c>
      <c r="L250" s="66" t="s">
        <v>157</v>
      </c>
      <c r="M250" s="66" t="s">
        <v>297</v>
      </c>
      <c r="N250" s="31" t="s">
        <v>71</v>
      </c>
      <c r="O250" s="94">
        <v>25000</v>
      </c>
      <c r="P250" s="94">
        <v>0</v>
      </c>
      <c r="Q250" s="94">
        <v>25000</v>
      </c>
      <c r="R250" s="94">
        <v>0</v>
      </c>
      <c r="S250" s="94">
        <v>25000</v>
      </c>
      <c r="T250" s="94">
        <v>0</v>
      </c>
    </row>
    <row r="251" spans="2:20" s="10" customFormat="1" ht="36" hidden="1" customHeight="1">
      <c r="B251" s="177"/>
      <c r="C251" s="126" t="s">
        <v>337</v>
      </c>
      <c r="D251" s="32" t="s">
        <v>191</v>
      </c>
      <c r="E251" s="13" t="s">
        <v>52</v>
      </c>
      <c r="F251" s="65" t="s">
        <v>48</v>
      </c>
      <c r="G251" s="65" t="s">
        <v>162</v>
      </c>
      <c r="H251" s="31" t="s">
        <v>123</v>
      </c>
      <c r="I251" s="31" t="s">
        <v>51</v>
      </c>
      <c r="J251" s="31" t="s">
        <v>165</v>
      </c>
      <c r="K251" s="31" t="s">
        <v>220</v>
      </c>
      <c r="L251" s="66" t="s">
        <v>157</v>
      </c>
      <c r="M251" s="66"/>
      <c r="N251" s="31"/>
      <c r="O251" s="94">
        <f t="shared" ref="O251:T251" si="95">SUM(O252)</f>
        <v>0</v>
      </c>
      <c r="P251" s="94">
        <f t="shared" si="95"/>
        <v>0</v>
      </c>
      <c r="Q251" s="94">
        <f t="shared" si="95"/>
        <v>0</v>
      </c>
      <c r="R251" s="94">
        <f t="shared" si="95"/>
        <v>0</v>
      </c>
      <c r="S251" s="94">
        <f t="shared" si="95"/>
        <v>0</v>
      </c>
      <c r="T251" s="94">
        <f t="shared" si="95"/>
        <v>0</v>
      </c>
    </row>
    <row r="252" spans="2:20" s="10" customFormat="1" ht="21" hidden="1" customHeight="1">
      <c r="B252" s="177"/>
      <c r="C252" s="172" t="s">
        <v>206</v>
      </c>
      <c r="D252" s="32" t="s">
        <v>191</v>
      </c>
      <c r="E252" s="13" t="s">
        <v>52</v>
      </c>
      <c r="F252" s="65" t="s">
        <v>48</v>
      </c>
      <c r="G252" s="65" t="s">
        <v>162</v>
      </c>
      <c r="H252" s="31" t="s">
        <v>123</v>
      </c>
      <c r="I252" s="31" t="s">
        <v>51</v>
      </c>
      <c r="J252" s="31" t="s">
        <v>165</v>
      </c>
      <c r="K252" s="31" t="s">
        <v>220</v>
      </c>
      <c r="L252" s="66" t="s">
        <v>157</v>
      </c>
      <c r="M252" s="66" t="s">
        <v>204</v>
      </c>
      <c r="N252" s="31"/>
      <c r="O252" s="94">
        <f t="shared" ref="O252:T252" si="96">O253+O255</f>
        <v>0</v>
      </c>
      <c r="P252" s="94">
        <f t="shared" si="96"/>
        <v>0</v>
      </c>
      <c r="Q252" s="94">
        <f t="shared" si="96"/>
        <v>0</v>
      </c>
      <c r="R252" s="94">
        <f t="shared" si="96"/>
        <v>0</v>
      </c>
      <c r="S252" s="94">
        <f t="shared" si="96"/>
        <v>0</v>
      </c>
      <c r="T252" s="94">
        <f t="shared" si="96"/>
        <v>0</v>
      </c>
    </row>
    <row r="253" spans="2:20" s="10" customFormat="1" ht="21" hidden="1" customHeight="1">
      <c r="B253" s="177"/>
      <c r="C253" s="172" t="s">
        <v>308</v>
      </c>
      <c r="D253" s="32" t="s">
        <v>191</v>
      </c>
      <c r="E253" s="13" t="s">
        <v>52</v>
      </c>
      <c r="F253" s="65" t="s">
        <v>48</v>
      </c>
      <c r="G253" s="65" t="s">
        <v>162</v>
      </c>
      <c r="H253" s="31" t="s">
        <v>123</v>
      </c>
      <c r="I253" s="31" t="s">
        <v>51</v>
      </c>
      <c r="J253" s="31" t="s">
        <v>165</v>
      </c>
      <c r="K253" s="31" t="s">
        <v>220</v>
      </c>
      <c r="L253" s="66" t="s">
        <v>157</v>
      </c>
      <c r="M253" s="66" t="s">
        <v>205</v>
      </c>
      <c r="N253" s="31"/>
      <c r="O253" s="94">
        <f t="shared" ref="O253:T253" si="97">O254</f>
        <v>0</v>
      </c>
      <c r="P253" s="94">
        <f t="shared" si="97"/>
        <v>0</v>
      </c>
      <c r="Q253" s="94">
        <f t="shared" si="97"/>
        <v>0</v>
      </c>
      <c r="R253" s="94">
        <f t="shared" si="97"/>
        <v>0</v>
      </c>
      <c r="S253" s="94">
        <f t="shared" si="97"/>
        <v>0</v>
      </c>
      <c r="T253" s="94">
        <f t="shared" si="97"/>
        <v>0</v>
      </c>
    </row>
    <row r="254" spans="2:20" s="10" customFormat="1" ht="21" hidden="1" customHeight="1">
      <c r="B254" s="177"/>
      <c r="C254" s="12" t="s">
        <v>69</v>
      </c>
      <c r="D254" s="32" t="s">
        <v>191</v>
      </c>
      <c r="E254" s="13" t="s">
        <v>52</v>
      </c>
      <c r="F254" s="65" t="s">
        <v>48</v>
      </c>
      <c r="G254" s="65" t="s">
        <v>162</v>
      </c>
      <c r="H254" s="31" t="s">
        <v>123</v>
      </c>
      <c r="I254" s="31" t="s">
        <v>51</v>
      </c>
      <c r="J254" s="31" t="s">
        <v>165</v>
      </c>
      <c r="K254" s="31" t="s">
        <v>220</v>
      </c>
      <c r="L254" s="66" t="s">
        <v>157</v>
      </c>
      <c r="M254" s="66" t="s">
        <v>205</v>
      </c>
      <c r="N254" s="31" t="s">
        <v>70</v>
      </c>
      <c r="O254" s="94">
        <v>0</v>
      </c>
      <c r="P254" s="94">
        <f>O254</f>
        <v>0</v>
      </c>
      <c r="Q254" s="94">
        <v>0</v>
      </c>
      <c r="R254" s="94">
        <v>0</v>
      </c>
      <c r="S254" s="94">
        <v>0</v>
      </c>
      <c r="T254" s="94">
        <v>0</v>
      </c>
    </row>
    <row r="255" spans="2:20" s="10" customFormat="1" ht="56.25" hidden="1" customHeight="1">
      <c r="B255" s="177"/>
      <c r="C255" s="12" t="s">
        <v>298</v>
      </c>
      <c r="D255" s="32" t="s">
        <v>191</v>
      </c>
      <c r="E255" s="13" t="s">
        <v>52</v>
      </c>
      <c r="F255" s="65" t="s">
        <v>48</v>
      </c>
      <c r="G255" s="65" t="s">
        <v>162</v>
      </c>
      <c r="H255" s="31" t="s">
        <v>123</v>
      </c>
      <c r="I255" s="31" t="s">
        <v>51</v>
      </c>
      <c r="J255" s="31" t="s">
        <v>165</v>
      </c>
      <c r="K255" s="31" t="s">
        <v>220</v>
      </c>
      <c r="L255" s="66" t="s">
        <v>157</v>
      </c>
      <c r="M255" s="66" t="s">
        <v>297</v>
      </c>
      <c r="N255" s="31"/>
      <c r="O255" s="94">
        <f t="shared" ref="O255:T255" si="98">O256</f>
        <v>0</v>
      </c>
      <c r="P255" s="94">
        <f t="shared" si="98"/>
        <v>0</v>
      </c>
      <c r="Q255" s="94">
        <f t="shared" si="98"/>
        <v>0</v>
      </c>
      <c r="R255" s="94">
        <f t="shared" si="98"/>
        <v>0</v>
      </c>
      <c r="S255" s="94">
        <f t="shared" si="98"/>
        <v>0</v>
      </c>
      <c r="T255" s="94">
        <f t="shared" si="98"/>
        <v>0</v>
      </c>
    </row>
    <row r="256" spans="2:20" s="10" customFormat="1" ht="21" hidden="1" customHeight="1">
      <c r="B256" s="177"/>
      <c r="C256" s="12" t="s">
        <v>134</v>
      </c>
      <c r="D256" s="32" t="s">
        <v>191</v>
      </c>
      <c r="E256" s="13" t="s">
        <v>52</v>
      </c>
      <c r="F256" s="65" t="s">
        <v>48</v>
      </c>
      <c r="G256" s="65" t="s">
        <v>162</v>
      </c>
      <c r="H256" s="31" t="s">
        <v>123</v>
      </c>
      <c r="I256" s="31" t="s">
        <v>51</v>
      </c>
      <c r="J256" s="31" t="s">
        <v>165</v>
      </c>
      <c r="K256" s="31" t="s">
        <v>220</v>
      </c>
      <c r="L256" s="66" t="s">
        <v>157</v>
      </c>
      <c r="M256" s="66" t="s">
        <v>297</v>
      </c>
      <c r="N256" s="31" t="s">
        <v>71</v>
      </c>
      <c r="O256" s="94">
        <v>0</v>
      </c>
      <c r="P256" s="94">
        <f>O256</f>
        <v>0</v>
      </c>
      <c r="Q256" s="94">
        <v>0</v>
      </c>
      <c r="R256" s="94">
        <v>0</v>
      </c>
      <c r="S256" s="94">
        <v>0</v>
      </c>
      <c r="T256" s="94">
        <v>0</v>
      </c>
    </row>
    <row r="257" spans="2:20" s="10" customFormat="1" ht="21" customHeight="1">
      <c r="B257" s="177"/>
      <c r="C257" s="12" t="s">
        <v>208</v>
      </c>
      <c r="D257" s="32" t="s">
        <v>191</v>
      </c>
      <c r="E257" s="13" t="s">
        <v>52</v>
      </c>
      <c r="F257" s="65" t="s">
        <v>60</v>
      </c>
      <c r="G257" s="65"/>
      <c r="H257" s="31"/>
      <c r="I257" s="31"/>
      <c r="J257" s="31"/>
      <c r="K257" s="31"/>
      <c r="L257" s="66"/>
      <c r="M257" s="66"/>
      <c r="N257" s="31"/>
      <c r="O257" s="94">
        <f t="shared" ref="O257:T259" si="99">O258</f>
        <v>1070077.0900000001</v>
      </c>
      <c r="P257" s="94">
        <f t="shared" si="99"/>
        <v>0</v>
      </c>
      <c r="Q257" s="94">
        <f t="shared" si="99"/>
        <v>550000</v>
      </c>
      <c r="R257" s="94">
        <f t="shared" si="99"/>
        <v>0</v>
      </c>
      <c r="S257" s="94">
        <f t="shared" si="99"/>
        <v>550000</v>
      </c>
      <c r="T257" s="94">
        <f t="shared" si="99"/>
        <v>0</v>
      </c>
    </row>
    <row r="258" spans="2:20" s="10" customFormat="1" ht="75.75" customHeight="1">
      <c r="B258" s="177"/>
      <c r="C258" s="118" t="s">
        <v>415</v>
      </c>
      <c r="D258" s="32" t="s">
        <v>191</v>
      </c>
      <c r="E258" s="13" t="s">
        <v>52</v>
      </c>
      <c r="F258" s="65" t="s">
        <v>60</v>
      </c>
      <c r="G258" s="65" t="s">
        <v>162</v>
      </c>
      <c r="H258" s="31" t="s">
        <v>157</v>
      </c>
      <c r="I258" s="31" t="s">
        <v>84</v>
      </c>
      <c r="J258" s="31" t="s">
        <v>157</v>
      </c>
      <c r="K258" s="31" t="s">
        <v>83</v>
      </c>
      <c r="L258" s="66" t="s">
        <v>157</v>
      </c>
      <c r="M258" s="66"/>
      <c r="N258" s="31"/>
      <c r="O258" s="94">
        <f t="shared" si="99"/>
        <v>1070077.0900000001</v>
      </c>
      <c r="P258" s="94">
        <f t="shared" si="99"/>
        <v>0</v>
      </c>
      <c r="Q258" s="94">
        <f t="shared" si="99"/>
        <v>550000</v>
      </c>
      <c r="R258" s="94">
        <f t="shared" si="99"/>
        <v>0</v>
      </c>
      <c r="S258" s="94">
        <f t="shared" si="99"/>
        <v>550000</v>
      </c>
      <c r="T258" s="94">
        <f t="shared" si="99"/>
        <v>0</v>
      </c>
    </row>
    <row r="259" spans="2:20" s="10" customFormat="1" ht="57.75" customHeight="1">
      <c r="B259" s="177"/>
      <c r="C259" s="114" t="s">
        <v>411</v>
      </c>
      <c r="D259" s="32" t="s">
        <v>191</v>
      </c>
      <c r="E259" s="13" t="s">
        <v>52</v>
      </c>
      <c r="F259" s="65" t="s">
        <v>60</v>
      </c>
      <c r="G259" s="65" t="s">
        <v>162</v>
      </c>
      <c r="H259" s="31" t="s">
        <v>163</v>
      </c>
      <c r="I259" s="31" t="s">
        <v>84</v>
      </c>
      <c r="J259" s="31" t="s">
        <v>157</v>
      </c>
      <c r="K259" s="31" t="s">
        <v>83</v>
      </c>
      <c r="L259" s="66" t="s">
        <v>157</v>
      </c>
      <c r="M259" s="66"/>
      <c r="N259" s="31"/>
      <c r="O259" s="94">
        <f t="shared" si="99"/>
        <v>1070077.0900000001</v>
      </c>
      <c r="P259" s="94">
        <f t="shared" si="99"/>
        <v>0</v>
      </c>
      <c r="Q259" s="94">
        <f t="shared" si="99"/>
        <v>550000</v>
      </c>
      <c r="R259" s="94">
        <f t="shared" si="99"/>
        <v>0</v>
      </c>
      <c r="S259" s="94">
        <f t="shared" si="99"/>
        <v>550000</v>
      </c>
      <c r="T259" s="94">
        <f t="shared" si="99"/>
        <v>0</v>
      </c>
    </row>
    <row r="260" spans="2:20" s="10" customFormat="1" ht="38.25" customHeight="1">
      <c r="B260" s="177"/>
      <c r="C260" s="122" t="s">
        <v>265</v>
      </c>
      <c r="D260" s="32" t="s">
        <v>191</v>
      </c>
      <c r="E260" s="13" t="s">
        <v>52</v>
      </c>
      <c r="F260" s="65" t="s">
        <v>60</v>
      </c>
      <c r="G260" s="65" t="s">
        <v>162</v>
      </c>
      <c r="H260" s="31" t="s">
        <v>163</v>
      </c>
      <c r="I260" s="31" t="s">
        <v>51</v>
      </c>
      <c r="J260" s="31" t="s">
        <v>157</v>
      </c>
      <c r="K260" s="31" t="s">
        <v>83</v>
      </c>
      <c r="L260" s="66" t="s">
        <v>157</v>
      </c>
      <c r="M260" s="66"/>
      <c r="N260" s="31"/>
      <c r="O260" s="94">
        <f>O261+O265+O269+O273</f>
        <v>1070077.0900000001</v>
      </c>
      <c r="P260" s="94">
        <f t="shared" ref="P260:T260" si="100">P261+P265</f>
        <v>0</v>
      </c>
      <c r="Q260" s="94">
        <f t="shared" si="100"/>
        <v>550000</v>
      </c>
      <c r="R260" s="94">
        <f t="shared" si="100"/>
        <v>0</v>
      </c>
      <c r="S260" s="94">
        <f t="shared" si="100"/>
        <v>550000</v>
      </c>
      <c r="T260" s="94">
        <f t="shared" si="100"/>
        <v>0</v>
      </c>
    </row>
    <row r="261" spans="2:20" s="10" customFormat="1" ht="54.75" customHeight="1">
      <c r="B261" s="177"/>
      <c r="C261" s="14" t="s">
        <v>423</v>
      </c>
      <c r="D261" s="32" t="s">
        <v>191</v>
      </c>
      <c r="E261" s="13" t="s">
        <v>52</v>
      </c>
      <c r="F261" s="65" t="s">
        <v>60</v>
      </c>
      <c r="G261" s="65" t="s">
        <v>162</v>
      </c>
      <c r="H261" s="31" t="s">
        <v>163</v>
      </c>
      <c r="I261" s="31" t="s">
        <v>51</v>
      </c>
      <c r="J261" s="31" t="s">
        <v>123</v>
      </c>
      <c r="K261" s="31" t="s">
        <v>275</v>
      </c>
      <c r="L261" s="66" t="s">
        <v>157</v>
      </c>
      <c r="M261" s="66"/>
      <c r="N261" s="31"/>
      <c r="O261" s="94">
        <f t="shared" ref="O261:T263" si="101">O262</f>
        <v>555000</v>
      </c>
      <c r="P261" s="94">
        <f t="shared" si="101"/>
        <v>0</v>
      </c>
      <c r="Q261" s="94">
        <f t="shared" si="101"/>
        <v>500000</v>
      </c>
      <c r="R261" s="94">
        <f t="shared" si="101"/>
        <v>0</v>
      </c>
      <c r="S261" s="94">
        <f t="shared" si="101"/>
        <v>500000</v>
      </c>
      <c r="T261" s="94">
        <f t="shared" si="101"/>
        <v>0</v>
      </c>
    </row>
    <row r="262" spans="2:20" s="10" customFormat="1" ht="38.25" customHeight="1">
      <c r="B262" s="177"/>
      <c r="C262" s="136" t="s">
        <v>160</v>
      </c>
      <c r="D262" s="32" t="s">
        <v>191</v>
      </c>
      <c r="E262" s="13" t="s">
        <v>52</v>
      </c>
      <c r="F262" s="65" t="s">
        <v>60</v>
      </c>
      <c r="G262" s="65" t="s">
        <v>162</v>
      </c>
      <c r="H262" s="31" t="s">
        <v>163</v>
      </c>
      <c r="I262" s="31" t="s">
        <v>51</v>
      </c>
      <c r="J262" s="31" t="s">
        <v>123</v>
      </c>
      <c r="K262" s="31" t="s">
        <v>275</v>
      </c>
      <c r="L262" s="66" t="s">
        <v>157</v>
      </c>
      <c r="M262" s="66" t="s">
        <v>16</v>
      </c>
      <c r="N262" s="31"/>
      <c r="O262" s="94">
        <f t="shared" si="101"/>
        <v>555000</v>
      </c>
      <c r="P262" s="94">
        <f t="shared" si="101"/>
        <v>0</v>
      </c>
      <c r="Q262" s="94">
        <f t="shared" si="101"/>
        <v>500000</v>
      </c>
      <c r="R262" s="94">
        <f t="shared" si="101"/>
        <v>0</v>
      </c>
      <c r="S262" s="94">
        <f t="shared" si="101"/>
        <v>500000</v>
      </c>
      <c r="T262" s="94">
        <f t="shared" si="101"/>
        <v>0</v>
      </c>
    </row>
    <row r="263" spans="2:20" s="10" customFormat="1" ht="21" hidden="1" customHeight="1">
      <c r="B263" s="177"/>
      <c r="C263" s="172" t="s">
        <v>355</v>
      </c>
      <c r="D263" s="32" t="s">
        <v>191</v>
      </c>
      <c r="E263" s="13" t="s">
        <v>52</v>
      </c>
      <c r="F263" s="65" t="s">
        <v>60</v>
      </c>
      <c r="G263" s="65" t="s">
        <v>162</v>
      </c>
      <c r="H263" s="31" t="s">
        <v>163</v>
      </c>
      <c r="I263" s="31" t="s">
        <v>51</v>
      </c>
      <c r="J263" s="31" t="s">
        <v>123</v>
      </c>
      <c r="K263" s="31" t="s">
        <v>275</v>
      </c>
      <c r="L263" s="66" t="s">
        <v>157</v>
      </c>
      <c r="M263" s="66" t="s">
        <v>12</v>
      </c>
      <c r="N263" s="31"/>
      <c r="O263" s="94">
        <f t="shared" si="101"/>
        <v>555000</v>
      </c>
      <c r="P263" s="94">
        <f t="shared" si="101"/>
        <v>0</v>
      </c>
      <c r="Q263" s="94">
        <f t="shared" si="101"/>
        <v>500000</v>
      </c>
      <c r="R263" s="94">
        <f t="shared" si="101"/>
        <v>0</v>
      </c>
      <c r="S263" s="94">
        <f t="shared" si="101"/>
        <v>500000</v>
      </c>
      <c r="T263" s="94">
        <f t="shared" si="101"/>
        <v>0</v>
      </c>
    </row>
    <row r="264" spans="2:20" s="10" customFormat="1" ht="21" hidden="1" customHeight="1">
      <c r="B264" s="177"/>
      <c r="C264" s="81" t="s">
        <v>425</v>
      </c>
      <c r="D264" s="32" t="s">
        <v>191</v>
      </c>
      <c r="E264" s="13" t="s">
        <v>52</v>
      </c>
      <c r="F264" s="65" t="s">
        <v>60</v>
      </c>
      <c r="G264" s="65" t="s">
        <v>162</v>
      </c>
      <c r="H264" s="31" t="s">
        <v>163</v>
      </c>
      <c r="I264" s="31" t="s">
        <v>51</v>
      </c>
      <c r="J264" s="31" t="s">
        <v>123</v>
      </c>
      <c r="K264" s="31" t="s">
        <v>275</v>
      </c>
      <c r="L264" s="66" t="s">
        <v>157</v>
      </c>
      <c r="M264" s="66" t="s">
        <v>12</v>
      </c>
      <c r="N264" s="31" t="s">
        <v>424</v>
      </c>
      <c r="O264" s="94">
        <v>555000</v>
      </c>
      <c r="P264" s="94">
        <v>0</v>
      </c>
      <c r="Q264" s="94">
        <v>500000</v>
      </c>
      <c r="R264" s="94">
        <v>0</v>
      </c>
      <c r="S264" s="94">
        <v>500000</v>
      </c>
      <c r="T264" s="94">
        <v>0</v>
      </c>
    </row>
    <row r="265" spans="2:20" s="10" customFormat="1" ht="55.5" customHeight="1">
      <c r="B265" s="177"/>
      <c r="C265" s="14" t="s">
        <v>426</v>
      </c>
      <c r="D265" s="32" t="s">
        <v>191</v>
      </c>
      <c r="E265" s="13" t="s">
        <v>52</v>
      </c>
      <c r="F265" s="65" t="s">
        <v>60</v>
      </c>
      <c r="G265" s="65" t="s">
        <v>162</v>
      </c>
      <c r="H265" s="31" t="s">
        <v>163</v>
      </c>
      <c r="I265" s="31" t="s">
        <v>51</v>
      </c>
      <c r="J265" s="31" t="s">
        <v>123</v>
      </c>
      <c r="K265" s="31" t="s">
        <v>276</v>
      </c>
      <c r="L265" s="66" t="s">
        <v>157</v>
      </c>
      <c r="M265" s="66"/>
      <c r="N265" s="31"/>
      <c r="O265" s="94">
        <f t="shared" ref="O265:T275" si="102">O266</f>
        <v>57000</v>
      </c>
      <c r="P265" s="94">
        <f t="shared" si="102"/>
        <v>0</v>
      </c>
      <c r="Q265" s="94">
        <f t="shared" si="102"/>
        <v>50000</v>
      </c>
      <c r="R265" s="94">
        <f t="shared" si="102"/>
        <v>0</v>
      </c>
      <c r="S265" s="94">
        <f t="shared" si="102"/>
        <v>50000</v>
      </c>
      <c r="T265" s="94">
        <f t="shared" si="102"/>
        <v>0</v>
      </c>
    </row>
    <row r="266" spans="2:20" s="10" customFormat="1" ht="35.25" customHeight="1">
      <c r="B266" s="177"/>
      <c r="C266" s="136" t="s">
        <v>160</v>
      </c>
      <c r="D266" s="32" t="s">
        <v>191</v>
      </c>
      <c r="E266" s="13" t="s">
        <v>52</v>
      </c>
      <c r="F266" s="65" t="s">
        <v>60</v>
      </c>
      <c r="G266" s="65" t="s">
        <v>162</v>
      </c>
      <c r="H266" s="31" t="s">
        <v>163</v>
      </c>
      <c r="I266" s="31" t="s">
        <v>51</v>
      </c>
      <c r="J266" s="31" t="s">
        <v>123</v>
      </c>
      <c r="K266" s="31" t="s">
        <v>276</v>
      </c>
      <c r="L266" s="66" t="s">
        <v>157</v>
      </c>
      <c r="M266" s="66" t="s">
        <v>16</v>
      </c>
      <c r="N266" s="31"/>
      <c r="O266" s="94">
        <f t="shared" si="102"/>
        <v>57000</v>
      </c>
      <c r="P266" s="94">
        <f t="shared" si="102"/>
        <v>0</v>
      </c>
      <c r="Q266" s="94">
        <f t="shared" si="102"/>
        <v>50000</v>
      </c>
      <c r="R266" s="94">
        <f t="shared" si="102"/>
        <v>0</v>
      </c>
      <c r="S266" s="94">
        <f t="shared" si="102"/>
        <v>50000</v>
      </c>
      <c r="T266" s="94">
        <f t="shared" si="102"/>
        <v>0</v>
      </c>
    </row>
    <row r="267" spans="2:20" s="10" customFormat="1" ht="21" hidden="1" customHeight="1">
      <c r="B267" s="177"/>
      <c r="C267" s="172" t="s">
        <v>355</v>
      </c>
      <c r="D267" s="32" t="s">
        <v>191</v>
      </c>
      <c r="E267" s="13" t="s">
        <v>52</v>
      </c>
      <c r="F267" s="65" t="s">
        <v>60</v>
      </c>
      <c r="G267" s="65" t="s">
        <v>162</v>
      </c>
      <c r="H267" s="31" t="s">
        <v>163</v>
      </c>
      <c r="I267" s="31" t="s">
        <v>51</v>
      </c>
      <c r="J267" s="31" t="s">
        <v>123</v>
      </c>
      <c r="K267" s="31" t="s">
        <v>276</v>
      </c>
      <c r="L267" s="66" t="s">
        <v>157</v>
      </c>
      <c r="M267" s="66" t="s">
        <v>12</v>
      </c>
      <c r="N267" s="31"/>
      <c r="O267" s="94">
        <f t="shared" si="102"/>
        <v>57000</v>
      </c>
      <c r="P267" s="94">
        <f t="shared" si="102"/>
        <v>0</v>
      </c>
      <c r="Q267" s="94">
        <f t="shared" si="102"/>
        <v>50000</v>
      </c>
      <c r="R267" s="94">
        <f t="shared" si="102"/>
        <v>0</v>
      </c>
      <c r="S267" s="94">
        <f t="shared" si="102"/>
        <v>50000</v>
      </c>
      <c r="T267" s="94">
        <f t="shared" si="102"/>
        <v>0</v>
      </c>
    </row>
    <row r="268" spans="2:20" s="10" customFormat="1" ht="21" hidden="1" customHeight="1">
      <c r="B268" s="177"/>
      <c r="C268" s="81" t="s">
        <v>425</v>
      </c>
      <c r="D268" s="32" t="s">
        <v>191</v>
      </c>
      <c r="E268" s="13" t="s">
        <v>52</v>
      </c>
      <c r="F268" s="65" t="s">
        <v>60</v>
      </c>
      <c r="G268" s="65" t="s">
        <v>162</v>
      </c>
      <c r="H268" s="31" t="s">
        <v>163</v>
      </c>
      <c r="I268" s="31" t="s">
        <v>51</v>
      </c>
      <c r="J268" s="31" t="s">
        <v>123</v>
      </c>
      <c r="K268" s="31" t="s">
        <v>276</v>
      </c>
      <c r="L268" s="66" t="s">
        <v>157</v>
      </c>
      <c r="M268" s="66" t="s">
        <v>12</v>
      </c>
      <c r="N268" s="31" t="s">
        <v>424</v>
      </c>
      <c r="O268" s="94">
        <v>57000</v>
      </c>
      <c r="P268" s="94">
        <v>0</v>
      </c>
      <c r="Q268" s="94">
        <v>50000</v>
      </c>
      <c r="R268" s="94">
        <v>0</v>
      </c>
      <c r="S268" s="94">
        <v>50000</v>
      </c>
      <c r="T268" s="94">
        <v>0</v>
      </c>
    </row>
    <row r="269" spans="2:20" s="10" customFormat="1" ht="55.5" customHeight="1">
      <c r="B269" s="177"/>
      <c r="C269" s="14" t="s">
        <v>426</v>
      </c>
      <c r="D269" s="32" t="s">
        <v>191</v>
      </c>
      <c r="E269" s="13" t="s">
        <v>52</v>
      </c>
      <c r="F269" s="65" t="s">
        <v>60</v>
      </c>
      <c r="G269" s="65" t="s">
        <v>162</v>
      </c>
      <c r="H269" s="31" t="s">
        <v>163</v>
      </c>
      <c r="I269" s="31" t="s">
        <v>51</v>
      </c>
      <c r="J269" s="31" t="s">
        <v>165</v>
      </c>
      <c r="K269" s="31" t="s">
        <v>597</v>
      </c>
      <c r="L269" s="66" t="s">
        <v>157</v>
      </c>
      <c r="M269" s="66"/>
      <c r="N269" s="31"/>
      <c r="O269" s="94">
        <f t="shared" si="102"/>
        <v>435173.24</v>
      </c>
      <c r="P269" s="94">
        <f t="shared" si="102"/>
        <v>0</v>
      </c>
      <c r="Q269" s="94">
        <f t="shared" si="102"/>
        <v>0</v>
      </c>
      <c r="R269" s="94">
        <f t="shared" si="102"/>
        <v>0</v>
      </c>
      <c r="S269" s="94">
        <f t="shared" si="102"/>
        <v>0</v>
      </c>
      <c r="T269" s="94">
        <f t="shared" si="102"/>
        <v>0</v>
      </c>
    </row>
    <row r="270" spans="2:20" s="10" customFormat="1" ht="35.25" customHeight="1">
      <c r="B270" s="177"/>
      <c r="C270" s="136" t="s">
        <v>160</v>
      </c>
      <c r="D270" s="32" t="s">
        <v>191</v>
      </c>
      <c r="E270" s="13" t="s">
        <v>52</v>
      </c>
      <c r="F270" s="65" t="s">
        <v>60</v>
      </c>
      <c r="G270" s="65" t="s">
        <v>162</v>
      </c>
      <c r="H270" s="31" t="s">
        <v>163</v>
      </c>
      <c r="I270" s="31" t="s">
        <v>51</v>
      </c>
      <c r="J270" s="31" t="s">
        <v>165</v>
      </c>
      <c r="K270" s="31" t="s">
        <v>597</v>
      </c>
      <c r="L270" s="66" t="s">
        <v>157</v>
      </c>
      <c r="M270" s="66" t="s">
        <v>16</v>
      </c>
      <c r="N270" s="31"/>
      <c r="O270" s="94">
        <f t="shared" si="102"/>
        <v>435173.24</v>
      </c>
      <c r="P270" s="94">
        <f t="shared" si="102"/>
        <v>0</v>
      </c>
      <c r="Q270" s="94">
        <f t="shared" si="102"/>
        <v>0</v>
      </c>
      <c r="R270" s="94">
        <f t="shared" si="102"/>
        <v>0</v>
      </c>
      <c r="S270" s="94">
        <f t="shared" si="102"/>
        <v>0</v>
      </c>
      <c r="T270" s="94">
        <f t="shared" si="102"/>
        <v>0</v>
      </c>
    </row>
    <row r="271" spans="2:20" s="10" customFormat="1" ht="21" hidden="1" customHeight="1">
      <c r="B271" s="177"/>
      <c r="C271" s="172" t="s">
        <v>355</v>
      </c>
      <c r="D271" s="32" t="s">
        <v>191</v>
      </c>
      <c r="E271" s="13" t="s">
        <v>52</v>
      </c>
      <c r="F271" s="65" t="s">
        <v>60</v>
      </c>
      <c r="G271" s="65" t="s">
        <v>162</v>
      </c>
      <c r="H271" s="31" t="s">
        <v>163</v>
      </c>
      <c r="I271" s="31" t="s">
        <v>51</v>
      </c>
      <c r="J271" s="31" t="s">
        <v>165</v>
      </c>
      <c r="K271" s="31" t="s">
        <v>597</v>
      </c>
      <c r="L271" s="66" t="s">
        <v>157</v>
      </c>
      <c r="M271" s="66" t="s">
        <v>12</v>
      </c>
      <c r="N271" s="31"/>
      <c r="O271" s="94">
        <f t="shared" si="102"/>
        <v>435173.24</v>
      </c>
      <c r="P271" s="94">
        <f t="shared" si="102"/>
        <v>0</v>
      </c>
      <c r="Q271" s="94">
        <f t="shared" si="102"/>
        <v>0</v>
      </c>
      <c r="R271" s="94">
        <f t="shared" si="102"/>
        <v>0</v>
      </c>
      <c r="S271" s="94">
        <f t="shared" si="102"/>
        <v>0</v>
      </c>
      <c r="T271" s="94">
        <f t="shared" si="102"/>
        <v>0</v>
      </c>
    </row>
    <row r="272" spans="2:20" s="10" customFormat="1" ht="21" hidden="1" customHeight="1">
      <c r="B272" s="177"/>
      <c r="C272" s="81" t="s">
        <v>425</v>
      </c>
      <c r="D272" s="32" t="s">
        <v>191</v>
      </c>
      <c r="E272" s="13" t="s">
        <v>52</v>
      </c>
      <c r="F272" s="65" t="s">
        <v>60</v>
      </c>
      <c r="G272" s="65" t="s">
        <v>162</v>
      </c>
      <c r="H272" s="31" t="s">
        <v>163</v>
      </c>
      <c r="I272" s="31" t="s">
        <v>51</v>
      </c>
      <c r="J272" s="31" t="s">
        <v>165</v>
      </c>
      <c r="K272" s="31" t="s">
        <v>597</v>
      </c>
      <c r="L272" s="66" t="s">
        <v>157</v>
      </c>
      <c r="M272" s="66" t="s">
        <v>12</v>
      </c>
      <c r="N272" s="31" t="s">
        <v>424</v>
      </c>
      <c r="O272" s="94">
        <v>435173.24</v>
      </c>
      <c r="P272" s="94">
        <v>0</v>
      </c>
      <c r="Q272" s="94">
        <v>0</v>
      </c>
      <c r="R272" s="94">
        <v>0</v>
      </c>
      <c r="S272" s="94">
        <v>0</v>
      </c>
      <c r="T272" s="94">
        <v>0</v>
      </c>
    </row>
    <row r="273" spans="2:20" s="10" customFormat="1" ht="55.5" customHeight="1">
      <c r="B273" s="177"/>
      <c r="C273" s="14" t="s">
        <v>426</v>
      </c>
      <c r="D273" s="32" t="s">
        <v>191</v>
      </c>
      <c r="E273" s="13" t="s">
        <v>52</v>
      </c>
      <c r="F273" s="65" t="s">
        <v>60</v>
      </c>
      <c r="G273" s="65" t="s">
        <v>162</v>
      </c>
      <c r="H273" s="31" t="s">
        <v>163</v>
      </c>
      <c r="I273" s="31" t="s">
        <v>51</v>
      </c>
      <c r="J273" s="31" t="s">
        <v>469</v>
      </c>
      <c r="K273" s="31" t="s">
        <v>597</v>
      </c>
      <c r="L273" s="66" t="s">
        <v>157</v>
      </c>
      <c r="M273" s="66"/>
      <c r="N273" s="31"/>
      <c r="O273" s="94">
        <f t="shared" si="102"/>
        <v>22903.85</v>
      </c>
      <c r="P273" s="94">
        <f t="shared" si="102"/>
        <v>0</v>
      </c>
      <c r="Q273" s="94">
        <f t="shared" si="102"/>
        <v>0</v>
      </c>
      <c r="R273" s="94">
        <f t="shared" si="102"/>
        <v>0</v>
      </c>
      <c r="S273" s="94">
        <f t="shared" si="102"/>
        <v>0</v>
      </c>
      <c r="T273" s="94">
        <f t="shared" si="102"/>
        <v>0</v>
      </c>
    </row>
    <row r="274" spans="2:20" s="10" customFormat="1" ht="35.25" customHeight="1">
      <c r="B274" s="177"/>
      <c r="C274" s="136" t="s">
        <v>160</v>
      </c>
      <c r="D274" s="32" t="s">
        <v>191</v>
      </c>
      <c r="E274" s="13" t="s">
        <v>52</v>
      </c>
      <c r="F274" s="65" t="s">
        <v>60</v>
      </c>
      <c r="G274" s="65" t="s">
        <v>162</v>
      </c>
      <c r="H274" s="31" t="s">
        <v>163</v>
      </c>
      <c r="I274" s="31" t="s">
        <v>51</v>
      </c>
      <c r="J274" s="31" t="s">
        <v>469</v>
      </c>
      <c r="K274" s="31" t="s">
        <v>597</v>
      </c>
      <c r="L274" s="66" t="s">
        <v>157</v>
      </c>
      <c r="M274" s="66" t="s">
        <v>16</v>
      </c>
      <c r="N274" s="31"/>
      <c r="O274" s="94">
        <f t="shared" si="102"/>
        <v>22903.85</v>
      </c>
      <c r="P274" s="94">
        <f t="shared" si="102"/>
        <v>0</v>
      </c>
      <c r="Q274" s="94">
        <f t="shared" si="102"/>
        <v>0</v>
      </c>
      <c r="R274" s="94">
        <f t="shared" si="102"/>
        <v>0</v>
      </c>
      <c r="S274" s="94">
        <f t="shared" si="102"/>
        <v>0</v>
      </c>
      <c r="T274" s="94">
        <f t="shared" si="102"/>
        <v>0</v>
      </c>
    </row>
    <row r="275" spans="2:20" s="10" customFormat="1" ht="21" hidden="1" customHeight="1">
      <c r="B275" s="177"/>
      <c r="C275" s="172" t="s">
        <v>355</v>
      </c>
      <c r="D275" s="32" t="s">
        <v>191</v>
      </c>
      <c r="E275" s="13" t="s">
        <v>52</v>
      </c>
      <c r="F275" s="65" t="s">
        <v>60</v>
      </c>
      <c r="G275" s="65" t="s">
        <v>162</v>
      </c>
      <c r="H275" s="31" t="s">
        <v>163</v>
      </c>
      <c r="I275" s="31" t="s">
        <v>51</v>
      </c>
      <c r="J275" s="31" t="s">
        <v>469</v>
      </c>
      <c r="K275" s="31" t="s">
        <v>597</v>
      </c>
      <c r="L275" s="66" t="s">
        <v>157</v>
      </c>
      <c r="M275" s="66" t="s">
        <v>12</v>
      </c>
      <c r="N275" s="31"/>
      <c r="O275" s="94">
        <f t="shared" si="102"/>
        <v>22903.85</v>
      </c>
      <c r="P275" s="94">
        <f t="shared" si="102"/>
        <v>0</v>
      </c>
      <c r="Q275" s="94">
        <f t="shared" si="102"/>
        <v>0</v>
      </c>
      <c r="R275" s="94">
        <f t="shared" si="102"/>
        <v>0</v>
      </c>
      <c r="S275" s="94">
        <f t="shared" si="102"/>
        <v>0</v>
      </c>
      <c r="T275" s="94">
        <f t="shared" si="102"/>
        <v>0</v>
      </c>
    </row>
    <row r="276" spans="2:20" s="10" customFormat="1" ht="21" hidden="1" customHeight="1">
      <c r="B276" s="177"/>
      <c r="C276" s="81" t="s">
        <v>425</v>
      </c>
      <c r="D276" s="32" t="s">
        <v>191</v>
      </c>
      <c r="E276" s="13" t="s">
        <v>52</v>
      </c>
      <c r="F276" s="65" t="s">
        <v>60</v>
      </c>
      <c r="G276" s="65" t="s">
        <v>162</v>
      </c>
      <c r="H276" s="31" t="s">
        <v>163</v>
      </c>
      <c r="I276" s="31" t="s">
        <v>51</v>
      </c>
      <c r="J276" s="31" t="s">
        <v>469</v>
      </c>
      <c r="K276" s="31" t="s">
        <v>597</v>
      </c>
      <c r="L276" s="66" t="s">
        <v>157</v>
      </c>
      <c r="M276" s="66" t="s">
        <v>12</v>
      </c>
      <c r="N276" s="31" t="s">
        <v>424</v>
      </c>
      <c r="O276" s="94">
        <v>22903.85</v>
      </c>
      <c r="P276" s="94">
        <v>0</v>
      </c>
      <c r="Q276" s="94">
        <v>0</v>
      </c>
      <c r="R276" s="94">
        <v>0</v>
      </c>
      <c r="S276" s="94">
        <v>0</v>
      </c>
      <c r="T276" s="94">
        <v>0</v>
      </c>
    </row>
    <row r="277" spans="2:20" s="10" customFormat="1" ht="21" customHeight="1">
      <c r="B277" s="177"/>
      <c r="C277" s="12" t="s">
        <v>189</v>
      </c>
      <c r="D277" s="32" t="s">
        <v>191</v>
      </c>
      <c r="E277" s="13" t="s">
        <v>52</v>
      </c>
      <c r="F277" s="65" t="s">
        <v>188</v>
      </c>
      <c r="G277" s="65"/>
      <c r="H277" s="31"/>
      <c r="I277" s="31"/>
      <c r="J277" s="31"/>
      <c r="K277" s="31"/>
      <c r="L277" s="66"/>
      <c r="M277" s="66"/>
      <c r="N277" s="31"/>
      <c r="O277" s="94">
        <f>O278+O406</f>
        <v>4134000.5999999996</v>
      </c>
      <c r="P277" s="94">
        <f t="shared" ref="P277:T277" si="103">P278+P406</f>
        <v>0</v>
      </c>
      <c r="Q277" s="94">
        <f t="shared" si="103"/>
        <v>4185799.9299999997</v>
      </c>
      <c r="R277" s="94">
        <f t="shared" si="103"/>
        <v>0</v>
      </c>
      <c r="S277" s="94">
        <f t="shared" si="103"/>
        <v>4029029.02</v>
      </c>
      <c r="T277" s="94">
        <f t="shared" si="103"/>
        <v>0</v>
      </c>
    </row>
    <row r="278" spans="2:20" s="10" customFormat="1" ht="78.75" customHeight="1">
      <c r="B278" s="177"/>
      <c r="C278" s="118" t="s">
        <v>415</v>
      </c>
      <c r="D278" s="32" t="s">
        <v>191</v>
      </c>
      <c r="E278" s="13" t="s">
        <v>52</v>
      </c>
      <c r="F278" s="65" t="s">
        <v>188</v>
      </c>
      <c r="G278" s="65" t="s">
        <v>162</v>
      </c>
      <c r="H278" s="31" t="s">
        <v>157</v>
      </c>
      <c r="I278" s="31" t="s">
        <v>84</v>
      </c>
      <c r="J278" s="31" t="s">
        <v>157</v>
      </c>
      <c r="K278" s="31" t="s">
        <v>83</v>
      </c>
      <c r="L278" s="66" t="s">
        <v>157</v>
      </c>
      <c r="M278" s="66"/>
      <c r="N278" s="31"/>
      <c r="O278" s="94">
        <f t="shared" ref="O278:T278" si="104">O279</f>
        <v>4034000.5999999996</v>
      </c>
      <c r="P278" s="94">
        <f t="shared" si="104"/>
        <v>0</v>
      </c>
      <c r="Q278" s="94">
        <f t="shared" si="104"/>
        <v>4045799.9299999997</v>
      </c>
      <c r="R278" s="94">
        <f t="shared" si="104"/>
        <v>0</v>
      </c>
      <c r="S278" s="94">
        <f t="shared" si="104"/>
        <v>3889029.02</v>
      </c>
      <c r="T278" s="94">
        <f t="shared" si="104"/>
        <v>0</v>
      </c>
    </row>
    <row r="279" spans="2:20" s="10" customFormat="1" ht="59.25" customHeight="1">
      <c r="B279" s="177"/>
      <c r="C279" s="114" t="s">
        <v>411</v>
      </c>
      <c r="D279" s="32" t="s">
        <v>191</v>
      </c>
      <c r="E279" s="13" t="s">
        <v>52</v>
      </c>
      <c r="F279" s="65" t="s">
        <v>188</v>
      </c>
      <c r="G279" s="65" t="s">
        <v>162</v>
      </c>
      <c r="H279" s="31" t="s">
        <v>163</v>
      </c>
      <c r="I279" s="31" t="s">
        <v>84</v>
      </c>
      <c r="J279" s="31" t="s">
        <v>157</v>
      </c>
      <c r="K279" s="31" t="s">
        <v>83</v>
      </c>
      <c r="L279" s="66" t="s">
        <v>157</v>
      </c>
      <c r="M279" s="66"/>
      <c r="N279" s="31"/>
      <c r="O279" s="94">
        <f>O280+O381</f>
        <v>4034000.5999999996</v>
      </c>
      <c r="P279" s="94">
        <f t="shared" ref="P279:T279" si="105">P280+P381</f>
        <v>0</v>
      </c>
      <c r="Q279" s="94">
        <f t="shared" si="105"/>
        <v>4045799.9299999997</v>
      </c>
      <c r="R279" s="94">
        <f t="shared" si="105"/>
        <v>0</v>
      </c>
      <c r="S279" s="94">
        <f t="shared" si="105"/>
        <v>3889029.02</v>
      </c>
      <c r="T279" s="94">
        <f t="shared" si="105"/>
        <v>0</v>
      </c>
    </row>
    <row r="280" spans="2:20" s="10" customFormat="1" ht="61.5" customHeight="1">
      <c r="B280" s="177"/>
      <c r="C280" s="110" t="s">
        <v>338</v>
      </c>
      <c r="D280" s="32" t="s">
        <v>191</v>
      </c>
      <c r="E280" s="13" t="s">
        <v>52</v>
      </c>
      <c r="F280" s="65" t="s">
        <v>188</v>
      </c>
      <c r="G280" s="65" t="s">
        <v>162</v>
      </c>
      <c r="H280" s="31" t="s">
        <v>163</v>
      </c>
      <c r="I280" s="31" t="s">
        <v>48</v>
      </c>
      <c r="J280" s="31" t="s">
        <v>157</v>
      </c>
      <c r="K280" s="31" t="s">
        <v>83</v>
      </c>
      <c r="L280" s="66" t="s">
        <v>157</v>
      </c>
      <c r="M280" s="66"/>
      <c r="N280" s="31"/>
      <c r="O280" s="94">
        <f>O281+O285+O289+O293+O297+O301+O305+O309+O313+O317+O321+O325+O329+O333+O337+O341+O345+O349+O353+O357+O361+O365+O377+O373+O369</f>
        <v>1500000</v>
      </c>
      <c r="P280" s="94">
        <f>P285+P293+P321+P349+P353+P361+P365+P373+P377+P386+P393+P402+P409+P415</f>
        <v>0</v>
      </c>
      <c r="Q280" s="94">
        <f>Q281+Q285+Q289+Q293+Q297+Q301+Q305+Q309+Q313+Q317+Q321+Q325+Q329+Q333+Q337+Q341+Q345+Q349+Q353+Q357+Q361+Q365+Q377</f>
        <v>2551375.9</v>
      </c>
      <c r="R280" s="94">
        <f>R281+R285+R289+R293+R297+R301+R305+R309+R313+R317+R321+R325+R329+R333+R337+R341+R345+R349+R353+R357+R361+R365+R377</f>
        <v>0</v>
      </c>
      <c r="S280" s="94">
        <f>S281+S285+S289+S293+S297+S301+S305+S309+S313+S317+S321+S325+S329+S333+S337+S341+S345+S349+S353+S357+S361+S365+S377</f>
        <v>1542717.94</v>
      </c>
      <c r="T280" s="94">
        <f>T281+T285+T289+T293+T297+T301+T305+T309+T313+T317+T321+T325+T329+T333+T337+T341+T345+T349+T353+T357+T361+T365+T377</f>
        <v>0</v>
      </c>
    </row>
    <row r="281" spans="2:20" s="10" customFormat="1" ht="38.25" customHeight="1">
      <c r="B281" s="177"/>
      <c r="C281" s="14" t="s">
        <v>427</v>
      </c>
      <c r="D281" s="32" t="s">
        <v>191</v>
      </c>
      <c r="E281" s="13" t="s">
        <v>52</v>
      </c>
      <c r="F281" s="65" t="s">
        <v>188</v>
      </c>
      <c r="G281" s="65" t="s">
        <v>162</v>
      </c>
      <c r="H281" s="31" t="s">
        <v>163</v>
      </c>
      <c r="I281" s="31" t="s">
        <v>48</v>
      </c>
      <c r="J281" s="31" t="s">
        <v>123</v>
      </c>
      <c r="K281" s="31" t="s">
        <v>278</v>
      </c>
      <c r="L281" s="66" t="s">
        <v>157</v>
      </c>
      <c r="M281" s="66"/>
      <c r="N281" s="31"/>
      <c r="O281" s="94">
        <f t="shared" ref="O281:T283" si="106">O282</f>
        <v>1500000</v>
      </c>
      <c r="P281" s="94">
        <f t="shared" si="106"/>
        <v>0</v>
      </c>
      <c r="Q281" s="94">
        <f t="shared" si="106"/>
        <v>0</v>
      </c>
      <c r="R281" s="94">
        <f t="shared" si="106"/>
        <v>0</v>
      </c>
      <c r="S281" s="94">
        <f t="shared" si="106"/>
        <v>0</v>
      </c>
      <c r="T281" s="94">
        <f t="shared" si="106"/>
        <v>0</v>
      </c>
    </row>
    <row r="282" spans="2:20" s="10" customFormat="1" ht="36" customHeight="1">
      <c r="B282" s="177"/>
      <c r="C282" s="118" t="s">
        <v>160</v>
      </c>
      <c r="D282" s="32" t="s">
        <v>191</v>
      </c>
      <c r="E282" s="13" t="s">
        <v>52</v>
      </c>
      <c r="F282" s="65" t="s">
        <v>188</v>
      </c>
      <c r="G282" s="65" t="s">
        <v>162</v>
      </c>
      <c r="H282" s="31" t="s">
        <v>163</v>
      </c>
      <c r="I282" s="31" t="s">
        <v>48</v>
      </c>
      <c r="J282" s="31" t="s">
        <v>123</v>
      </c>
      <c r="K282" s="31" t="s">
        <v>278</v>
      </c>
      <c r="L282" s="66" t="s">
        <v>157</v>
      </c>
      <c r="M282" s="66" t="s">
        <v>16</v>
      </c>
      <c r="N282" s="31"/>
      <c r="O282" s="94">
        <f t="shared" si="106"/>
        <v>1500000</v>
      </c>
      <c r="P282" s="94">
        <f t="shared" si="106"/>
        <v>0</v>
      </c>
      <c r="Q282" s="94">
        <f t="shared" si="106"/>
        <v>0</v>
      </c>
      <c r="R282" s="94">
        <f t="shared" si="106"/>
        <v>0</v>
      </c>
      <c r="S282" s="94">
        <f t="shared" si="106"/>
        <v>0</v>
      </c>
      <c r="T282" s="94">
        <f t="shared" si="106"/>
        <v>0</v>
      </c>
    </row>
    <row r="283" spans="2:20" s="10" customFormat="1" ht="36" hidden="1" customHeight="1">
      <c r="B283" s="177"/>
      <c r="C283" s="172" t="s">
        <v>355</v>
      </c>
      <c r="D283" s="32" t="s">
        <v>191</v>
      </c>
      <c r="E283" s="13" t="s">
        <v>52</v>
      </c>
      <c r="F283" s="65" t="s">
        <v>188</v>
      </c>
      <c r="G283" s="65" t="s">
        <v>162</v>
      </c>
      <c r="H283" s="31" t="s">
        <v>163</v>
      </c>
      <c r="I283" s="31" t="s">
        <v>48</v>
      </c>
      <c r="J283" s="31" t="s">
        <v>123</v>
      </c>
      <c r="K283" s="31" t="s">
        <v>278</v>
      </c>
      <c r="L283" s="66" t="s">
        <v>157</v>
      </c>
      <c r="M283" s="74" t="s">
        <v>12</v>
      </c>
      <c r="N283" s="31"/>
      <c r="O283" s="94">
        <f t="shared" si="106"/>
        <v>1500000</v>
      </c>
      <c r="P283" s="94">
        <f t="shared" si="106"/>
        <v>0</v>
      </c>
      <c r="Q283" s="94">
        <f t="shared" si="106"/>
        <v>0</v>
      </c>
      <c r="R283" s="94">
        <f t="shared" si="106"/>
        <v>0</v>
      </c>
      <c r="S283" s="94">
        <f t="shared" si="106"/>
        <v>0</v>
      </c>
      <c r="T283" s="94">
        <f t="shared" si="106"/>
        <v>0</v>
      </c>
    </row>
    <row r="284" spans="2:20" s="30" customFormat="1" ht="24" hidden="1" customHeight="1">
      <c r="B284" s="178"/>
      <c r="C284" s="12" t="s">
        <v>1</v>
      </c>
      <c r="D284" s="32" t="s">
        <v>191</v>
      </c>
      <c r="E284" s="13" t="s">
        <v>52</v>
      </c>
      <c r="F284" s="65" t="s">
        <v>188</v>
      </c>
      <c r="G284" s="65" t="s">
        <v>162</v>
      </c>
      <c r="H284" s="31" t="s">
        <v>163</v>
      </c>
      <c r="I284" s="31" t="s">
        <v>48</v>
      </c>
      <c r="J284" s="31" t="s">
        <v>123</v>
      </c>
      <c r="K284" s="31" t="s">
        <v>278</v>
      </c>
      <c r="L284" s="66" t="s">
        <v>157</v>
      </c>
      <c r="M284" s="66" t="s">
        <v>12</v>
      </c>
      <c r="N284" s="11" t="s">
        <v>79</v>
      </c>
      <c r="O284" s="94">
        <v>1500000</v>
      </c>
      <c r="P284" s="94">
        <v>0</v>
      </c>
      <c r="Q284" s="94">
        <v>0</v>
      </c>
      <c r="R284" s="94">
        <v>0</v>
      </c>
      <c r="S284" s="94">
        <v>0</v>
      </c>
      <c r="T284" s="94">
        <v>0</v>
      </c>
    </row>
    <row r="285" spans="2:20" s="10" customFormat="1" ht="36.75" customHeight="1">
      <c r="B285" s="177"/>
      <c r="C285" s="14" t="s">
        <v>428</v>
      </c>
      <c r="D285" s="32" t="s">
        <v>191</v>
      </c>
      <c r="E285" s="13" t="s">
        <v>52</v>
      </c>
      <c r="F285" s="65" t="s">
        <v>188</v>
      </c>
      <c r="G285" s="65" t="s">
        <v>162</v>
      </c>
      <c r="H285" s="31" t="s">
        <v>163</v>
      </c>
      <c r="I285" s="31" t="s">
        <v>48</v>
      </c>
      <c r="J285" s="31" t="s">
        <v>123</v>
      </c>
      <c r="K285" s="31" t="s">
        <v>279</v>
      </c>
      <c r="L285" s="66" t="s">
        <v>157</v>
      </c>
      <c r="M285" s="66"/>
      <c r="N285" s="31"/>
      <c r="O285" s="94">
        <f t="shared" ref="O285:T287" si="107">O286</f>
        <v>0</v>
      </c>
      <c r="P285" s="94">
        <f t="shared" si="107"/>
        <v>0</v>
      </c>
      <c r="Q285" s="94">
        <f t="shared" si="107"/>
        <v>0</v>
      </c>
      <c r="R285" s="94">
        <v>0</v>
      </c>
      <c r="S285" s="94">
        <f t="shared" si="107"/>
        <v>1000000</v>
      </c>
      <c r="T285" s="94">
        <f t="shared" si="107"/>
        <v>0</v>
      </c>
    </row>
    <row r="286" spans="2:20" s="10" customFormat="1" ht="36" customHeight="1">
      <c r="B286" s="177"/>
      <c r="C286" s="118" t="s">
        <v>160</v>
      </c>
      <c r="D286" s="32" t="s">
        <v>191</v>
      </c>
      <c r="E286" s="13" t="s">
        <v>52</v>
      </c>
      <c r="F286" s="65" t="s">
        <v>188</v>
      </c>
      <c r="G286" s="65" t="s">
        <v>162</v>
      </c>
      <c r="H286" s="31" t="s">
        <v>163</v>
      </c>
      <c r="I286" s="31" t="s">
        <v>48</v>
      </c>
      <c r="J286" s="31" t="s">
        <v>123</v>
      </c>
      <c r="K286" s="31" t="s">
        <v>279</v>
      </c>
      <c r="L286" s="66" t="s">
        <v>157</v>
      </c>
      <c r="M286" s="66" t="s">
        <v>16</v>
      </c>
      <c r="N286" s="31"/>
      <c r="O286" s="94">
        <f t="shared" si="107"/>
        <v>0</v>
      </c>
      <c r="P286" s="94">
        <f t="shared" si="107"/>
        <v>0</v>
      </c>
      <c r="Q286" s="94">
        <f t="shared" si="107"/>
        <v>0</v>
      </c>
      <c r="R286" s="94">
        <v>0</v>
      </c>
      <c r="S286" s="94">
        <f t="shared" si="107"/>
        <v>1000000</v>
      </c>
      <c r="T286" s="94">
        <f t="shared" si="107"/>
        <v>0</v>
      </c>
    </row>
    <row r="287" spans="2:20" s="10" customFormat="1" ht="36" hidden="1" customHeight="1">
      <c r="B287" s="177"/>
      <c r="C287" s="172" t="s">
        <v>355</v>
      </c>
      <c r="D287" s="32" t="s">
        <v>191</v>
      </c>
      <c r="E287" s="13" t="s">
        <v>52</v>
      </c>
      <c r="F287" s="65" t="s">
        <v>188</v>
      </c>
      <c r="G287" s="65" t="s">
        <v>162</v>
      </c>
      <c r="H287" s="31" t="s">
        <v>163</v>
      </c>
      <c r="I287" s="31" t="s">
        <v>48</v>
      </c>
      <c r="J287" s="31" t="s">
        <v>123</v>
      </c>
      <c r="K287" s="31" t="s">
        <v>279</v>
      </c>
      <c r="L287" s="66" t="s">
        <v>157</v>
      </c>
      <c r="M287" s="74" t="s">
        <v>12</v>
      </c>
      <c r="N287" s="31"/>
      <c r="O287" s="94">
        <f t="shared" si="107"/>
        <v>0</v>
      </c>
      <c r="P287" s="94">
        <f>P288</f>
        <v>0</v>
      </c>
      <c r="Q287" s="94">
        <f t="shared" si="107"/>
        <v>0</v>
      </c>
      <c r="R287" s="94">
        <v>0</v>
      </c>
      <c r="S287" s="94">
        <f t="shared" si="107"/>
        <v>1000000</v>
      </c>
      <c r="T287" s="94">
        <f t="shared" si="107"/>
        <v>0</v>
      </c>
    </row>
    <row r="288" spans="2:20" s="10" customFormat="1" ht="24" hidden="1" customHeight="1">
      <c r="B288" s="177"/>
      <c r="C288" s="12" t="s">
        <v>1</v>
      </c>
      <c r="D288" s="32" t="s">
        <v>191</v>
      </c>
      <c r="E288" s="13" t="s">
        <v>52</v>
      </c>
      <c r="F288" s="65" t="s">
        <v>188</v>
      </c>
      <c r="G288" s="65" t="s">
        <v>162</v>
      </c>
      <c r="H288" s="31" t="s">
        <v>163</v>
      </c>
      <c r="I288" s="31" t="s">
        <v>48</v>
      </c>
      <c r="J288" s="31" t="s">
        <v>123</v>
      </c>
      <c r="K288" s="31" t="s">
        <v>279</v>
      </c>
      <c r="L288" s="66" t="s">
        <v>157</v>
      </c>
      <c r="M288" s="66" t="s">
        <v>12</v>
      </c>
      <c r="N288" s="11" t="s">
        <v>79</v>
      </c>
      <c r="O288" s="94">
        <v>0</v>
      </c>
      <c r="P288" s="94">
        <v>0</v>
      </c>
      <c r="Q288" s="94">
        <v>0</v>
      </c>
      <c r="R288" s="94">
        <v>0</v>
      </c>
      <c r="S288" s="94">
        <v>1000000</v>
      </c>
      <c r="T288" s="94">
        <v>0</v>
      </c>
    </row>
    <row r="289" spans="2:20" s="10" customFormat="1" ht="33.75" hidden="1" customHeight="1">
      <c r="B289" s="177"/>
      <c r="C289" s="14" t="s">
        <v>327</v>
      </c>
      <c r="D289" s="32" t="s">
        <v>191</v>
      </c>
      <c r="E289" s="13" t="s">
        <v>52</v>
      </c>
      <c r="F289" s="65" t="s">
        <v>188</v>
      </c>
      <c r="G289" s="65" t="s">
        <v>162</v>
      </c>
      <c r="H289" s="31" t="s">
        <v>163</v>
      </c>
      <c r="I289" s="31" t="s">
        <v>48</v>
      </c>
      <c r="J289" s="31" t="s">
        <v>123</v>
      </c>
      <c r="K289" s="31" t="s">
        <v>59</v>
      </c>
      <c r="L289" s="66" t="s">
        <v>157</v>
      </c>
      <c r="M289" s="66"/>
      <c r="N289" s="31"/>
      <c r="O289" s="94">
        <f t="shared" ref="O289:Q291" si="108">O290</f>
        <v>0</v>
      </c>
      <c r="P289" s="94">
        <f t="shared" si="108"/>
        <v>0</v>
      </c>
      <c r="Q289" s="94">
        <f t="shared" si="108"/>
        <v>0</v>
      </c>
      <c r="R289" s="94">
        <f>Q289</f>
        <v>0</v>
      </c>
      <c r="S289" s="94">
        <f t="shared" ref="S289:T291" si="109">S290</f>
        <v>0</v>
      </c>
      <c r="T289" s="94">
        <f t="shared" si="109"/>
        <v>0</v>
      </c>
    </row>
    <row r="290" spans="2:20" s="10" customFormat="1" ht="36" hidden="1" customHeight="1">
      <c r="B290" s="177"/>
      <c r="C290" s="118" t="s">
        <v>160</v>
      </c>
      <c r="D290" s="32" t="s">
        <v>191</v>
      </c>
      <c r="E290" s="13" t="s">
        <v>52</v>
      </c>
      <c r="F290" s="65" t="s">
        <v>188</v>
      </c>
      <c r="G290" s="65" t="s">
        <v>162</v>
      </c>
      <c r="H290" s="31" t="s">
        <v>163</v>
      </c>
      <c r="I290" s="31" t="s">
        <v>48</v>
      </c>
      <c r="J290" s="31" t="s">
        <v>123</v>
      </c>
      <c r="K290" s="31" t="s">
        <v>59</v>
      </c>
      <c r="L290" s="66" t="s">
        <v>157</v>
      </c>
      <c r="M290" s="66" t="s">
        <v>16</v>
      </c>
      <c r="N290" s="31"/>
      <c r="O290" s="94">
        <f t="shared" si="108"/>
        <v>0</v>
      </c>
      <c r="P290" s="94">
        <f t="shared" si="108"/>
        <v>0</v>
      </c>
      <c r="Q290" s="94">
        <f t="shared" si="108"/>
        <v>0</v>
      </c>
      <c r="R290" s="94">
        <f>Q290</f>
        <v>0</v>
      </c>
      <c r="S290" s="94">
        <f t="shared" si="109"/>
        <v>0</v>
      </c>
      <c r="T290" s="94">
        <f t="shared" si="109"/>
        <v>0</v>
      </c>
    </row>
    <row r="291" spans="2:20" s="10" customFormat="1" ht="36" hidden="1" customHeight="1">
      <c r="B291" s="177"/>
      <c r="C291" s="172" t="s">
        <v>355</v>
      </c>
      <c r="D291" s="32" t="s">
        <v>191</v>
      </c>
      <c r="E291" s="13" t="s">
        <v>52</v>
      </c>
      <c r="F291" s="65" t="s">
        <v>188</v>
      </c>
      <c r="G291" s="65" t="s">
        <v>162</v>
      </c>
      <c r="H291" s="31" t="s">
        <v>163</v>
      </c>
      <c r="I291" s="31" t="s">
        <v>48</v>
      </c>
      <c r="J291" s="31" t="s">
        <v>123</v>
      </c>
      <c r="K291" s="31" t="s">
        <v>59</v>
      </c>
      <c r="L291" s="66" t="s">
        <v>157</v>
      </c>
      <c r="M291" s="74" t="s">
        <v>12</v>
      </c>
      <c r="N291" s="31"/>
      <c r="O291" s="94">
        <f t="shared" si="108"/>
        <v>0</v>
      </c>
      <c r="P291" s="94">
        <f t="shared" si="108"/>
        <v>0</v>
      </c>
      <c r="Q291" s="94">
        <f t="shared" si="108"/>
        <v>0</v>
      </c>
      <c r="R291" s="94">
        <f>Q291</f>
        <v>0</v>
      </c>
      <c r="S291" s="94">
        <f t="shared" si="109"/>
        <v>0</v>
      </c>
      <c r="T291" s="94">
        <f t="shared" si="109"/>
        <v>0</v>
      </c>
    </row>
    <row r="292" spans="2:20" s="10" customFormat="1" ht="24" hidden="1" customHeight="1">
      <c r="B292" s="177"/>
      <c r="C292" s="12" t="s">
        <v>1</v>
      </c>
      <c r="D292" s="32" t="s">
        <v>191</v>
      </c>
      <c r="E292" s="13" t="s">
        <v>52</v>
      </c>
      <c r="F292" s="65" t="s">
        <v>188</v>
      </c>
      <c r="G292" s="65" t="s">
        <v>162</v>
      </c>
      <c r="H292" s="31" t="s">
        <v>163</v>
      </c>
      <c r="I292" s="31" t="s">
        <v>48</v>
      </c>
      <c r="J292" s="31" t="s">
        <v>123</v>
      </c>
      <c r="K292" s="31" t="s">
        <v>59</v>
      </c>
      <c r="L292" s="66" t="s">
        <v>157</v>
      </c>
      <c r="M292" s="66" t="s">
        <v>12</v>
      </c>
      <c r="N292" s="11" t="s">
        <v>79</v>
      </c>
      <c r="O292" s="94">
        <v>0</v>
      </c>
      <c r="P292" s="94">
        <v>0</v>
      </c>
      <c r="Q292" s="94">
        <v>0</v>
      </c>
      <c r="R292" s="94">
        <v>0</v>
      </c>
      <c r="S292" s="94">
        <v>0</v>
      </c>
      <c r="T292" s="94">
        <v>0</v>
      </c>
    </row>
    <row r="293" spans="2:20" s="10" customFormat="1" ht="42" customHeight="1">
      <c r="B293" s="177"/>
      <c r="C293" s="14" t="s">
        <v>567</v>
      </c>
      <c r="D293" s="32" t="s">
        <v>191</v>
      </c>
      <c r="E293" s="13" t="s">
        <v>52</v>
      </c>
      <c r="F293" s="65" t="s">
        <v>188</v>
      </c>
      <c r="G293" s="65" t="s">
        <v>162</v>
      </c>
      <c r="H293" s="31" t="s">
        <v>163</v>
      </c>
      <c r="I293" s="31" t="s">
        <v>48</v>
      </c>
      <c r="J293" s="31" t="s">
        <v>123</v>
      </c>
      <c r="K293" s="31" t="s">
        <v>566</v>
      </c>
      <c r="L293" s="66" t="s">
        <v>157</v>
      </c>
      <c r="M293" s="66"/>
      <c r="N293" s="31"/>
      <c r="O293" s="94">
        <f t="shared" ref="O293:T295" si="110">O294</f>
        <v>0</v>
      </c>
      <c r="P293" s="94">
        <f t="shared" si="110"/>
        <v>0</v>
      </c>
      <c r="Q293" s="94">
        <f t="shared" si="110"/>
        <v>600000</v>
      </c>
      <c r="R293" s="94">
        <f t="shared" si="110"/>
        <v>0</v>
      </c>
      <c r="S293" s="94">
        <f t="shared" si="110"/>
        <v>0</v>
      </c>
      <c r="T293" s="94">
        <f t="shared" si="110"/>
        <v>0</v>
      </c>
    </row>
    <row r="294" spans="2:20" s="10" customFormat="1" ht="36" customHeight="1">
      <c r="B294" s="177"/>
      <c r="C294" s="118" t="s">
        <v>160</v>
      </c>
      <c r="D294" s="32" t="s">
        <v>191</v>
      </c>
      <c r="E294" s="13" t="s">
        <v>52</v>
      </c>
      <c r="F294" s="65" t="s">
        <v>188</v>
      </c>
      <c r="G294" s="65" t="s">
        <v>162</v>
      </c>
      <c r="H294" s="31" t="s">
        <v>163</v>
      </c>
      <c r="I294" s="31" t="s">
        <v>48</v>
      </c>
      <c r="J294" s="31" t="s">
        <v>123</v>
      </c>
      <c r="K294" s="31" t="s">
        <v>566</v>
      </c>
      <c r="L294" s="66" t="s">
        <v>157</v>
      </c>
      <c r="M294" s="66" t="s">
        <v>16</v>
      </c>
      <c r="N294" s="31"/>
      <c r="O294" s="94">
        <f t="shared" si="110"/>
        <v>0</v>
      </c>
      <c r="P294" s="94">
        <f t="shared" si="110"/>
        <v>0</v>
      </c>
      <c r="Q294" s="94">
        <f t="shared" si="110"/>
        <v>600000</v>
      </c>
      <c r="R294" s="94">
        <f t="shared" si="110"/>
        <v>0</v>
      </c>
      <c r="S294" s="94">
        <f t="shared" si="110"/>
        <v>0</v>
      </c>
      <c r="T294" s="94">
        <f t="shared" si="110"/>
        <v>0</v>
      </c>
    </row>
    <row r="295" spans="2:20" s="10" customFormat="1" ht="36" hidden="1" customHeight="1">
      <c r="B295" s="177"/>
      <c r="C295" s="172" t="s">
        <v>355</v>
      </c>
      <c r="D295" s="32" t="s">
        <v>191</v>
      </c>
      <c r="E295" s="13" t="s">
        <v>52</v>
      </c>
      <c r="F295" s="65" t="s">
        <v>188</v>
      </c>
      <c r="G295" s="65" t="s">
        <v>162</v>
      </c>
      <c r="H295" s="31" t="s">
        <v>163</v>
      </c>
      <c r="I295" s="31" t="s">
        <v>48</v>
      </c>
      <c r="J295" s="31" t="s">
        <v>123</v>
      </c>
      <c r="K295" s="31" t="s">
        <v>566</v>
      </c>
      <c r="L295" s="66" t="s">
        <v>157</v>
      </c>
      <c r="M295" s="74" t="s">
        <v>12</v>
      </c>
      <c r="N295" s="31"/>
      <c r="O295" s="94">
        <f t="shared" si="110"/>
        <v>0</v>
      </c>
      <c r="P295" s="94">
        <f t="shared" si="110"/>
        <v>0</v>
      </c>
      <c r="Q295" s="94">
        <f t="shared" si="110"/>
        <v>600000</v>
      </c>
      <c r="R295" s="94">
        <f t="shared" si="110"/>
        <v>0</v>
      </c>
      <c r="S295" s="94">
        <f t="shared" si="110"/>
        <v>0</v>
      </c>
      <c r="T295" s="94">
        <f t="shared" si="110"/>
        <v>0</v>
      </c>
    </row>
    <row r="296" spans="2:20" s="10" customFormat="1" ht="21" hidden="1" customHeight="1">
      <c r="B296" s="177"/>
      <c r="C296" s="12" t="s">
        <v>1</v>
      </c>
      <c r="D296" s="32" t="s">
        <v>191</v>
      </c>
      <c r="E296" s="13" t="s">
        <v>52</v>
      </c>
      <c r="F296" s="65" t="s">
        <v>188</v>
      </c>
      <c r="G296" s="65" t="s">
        <v>162</v>
      </c>
      <c r="H296" s="31" t="s">
        <v>163</v>
      </c>
      <c r="I296" s="31" t="s">
        <v>48</v>
      </c>
      <c r="J296" s="31" t="s">
        <v>123</v>
      </c>
      <c r="K296" s="31" t="s">
        <v>566</v>
      </c>
      <c r="L296" s="66" t="s">
        <v>157</v>
      </c>
      <c r="M296" s="74" t="s">
        <v>12</v>
      </c>
      <c r="N296" s="11" t="s">
        <v>79</v>
      </c>
      <c r="O296" s="94">
        <v>0</v>
      </c>
      <c r="P296" s="94">
        <v>0</v>
      </c>
      <c r="Q296" s="94">
        <v>600000</v>
      </c>
      <c r="R296" s="94">
        <v>0</v>
      </c>
      <c r="S296" s="94">
        <v>0</v>
      </c>
      <c r="T296" s="94">
        <v>0</v>
      </c>
    </row>
    <row r="297" spans="2:20" s="10" customFormat="1" ht="38.25" customHeight="1">
      <c r="B297" s="177"/>
      <c r="C297" s="14" t="s">
        <v>571</v>
      </c>
      <c r="D297" s="32" t="s">
        <v>191</v>
      </c>
      <c r="E297" s="13" t="s">
        <v>52</v>
      </c>
      <c r="F297" s="65" t="s">
        <v>188</v>
      </c>
      <c r="G297" s="65" t="s">
        <v>162</v>
      </c>
      <c r="H297" s="31" t="s">
        <v>163</v>
      </c>
      <c r="I297" s="31" t="s">
        <v>48</v>
      </c>
      <c r="J297" s="31" t="s">
        <v>123</v>
      </c>
      <c r="K297" s="31" t="s">
        <v>570</v>
      </c>
      <c r="L297" s="66" t="s">
        <v>157</v>
      </c>
      <c r="M297" s="66"/>
      <c r="N297" s="31"/>
      <c r="O297" s="94">
        <f>O298</f>
        <v>0</v>
      </c>
      <c r="P297" s="94">
        <f>O297</f>
        <v>0</v>
      </c>
      <c r="Q297" s="94">
        <f>Q298</f>
        <v>700000</v>
      </c>
      <c r="R297" s="94">
        <v>0</v>
      </c>
      <c r="S297" s="94">
        <f t="shared" ref="S297:T299" si="111">S298</f>
        <v>0</v>
      </c>
      <c r="T297" s="94">
        <f t="shared" si="111"/>
        <v>0</v>
      </c>
    </row>
    <row r="298" spans="2:20" s="10" customFormat="1" ht="36" customHeight="1">
      <c r="B298" s="177"/>
      <c r="C298" s="118" t="s">
        <v>160</v>
      </c>
      <c r="D298" s="32" t="s">
        <v>191</v>
      </c>
      <c r="E298" s="13" t="s">
        <v>52</v>
      </c>
      <c r="F298" s="65" t="s">
        <v>188</v>
      </c>
      <c r="G298" s="65" t="s">
        <v>162</v>
      </c>
      <c r="H298" s="31" t="s">
        <v>163</v>
      </c>
      <c r="I298" s="31" t="s">
        <v>48</v>
      </c>
      <c r="J298" s="31" t="s">
        <v>123</v>
      </c>
      <c r="K298" s="31" t="s">
        <v>570</v>
      </c>
      <c r="L298" s="66" t="s">
        <v>157</v>
      </c>
      <c r="M298" s="66" t="s">
        <v>16</v>
      </c>
      <c r="N298" s="31"/>
      <c r="O298" s="94">
        <f>O299</f>
        <v>0</v>
      </c>
      <c r="P298" s="94">
        <f>O298</f>
        <v>0</v>
      </c>
      <c r="Q298" s="94">
        <f>Q299</f>
        <v>700000</v>
      </c>
      <c r="R298" s="94">
        <v>0</v>
      </c>
      <c r="S298" s="94">
        <f t="shared" si="111"/>
        <v>0</v>
      </c>
      <c r="T298" s="94">
        <f t="shared" si="111"/>
        <v>0</v>
      </c>
    </row>
    <row r="299" spans="2:20" s="10" customFormat="1" ht="36" hidden="1" customHeight="1">
      <c r="B299" s="177"/>
      <c r="C299" s="172" t="s">
        <v>355</v>
      </c>
      <c r="D299" s="32" t="s">
        <v>191</v>
      </c>
      <c r="E299" s="13" t="s">
        <v>52</v>
      </c>
      <c r="F299" s="65" t="s">
        <v>188</v>
      </c>
      <c r="G299" s="65" t="s">
        <v>162</v>
      </c>
      <c r="H299" s="31" t="s">
        <v>163</v>
      </c>
      <c r="I299" s="31" t="s">
        <v>48</v>
      </c>
      <c r="J299" s="31" t="s">
        <v>123</v>
      </c>
      <c r="K299" s="31" t="s">
        <v>570</v>
      </c>
      <c r="L299" s="66" t="s">
        <v>157</v>
      </c>
      <c r="M299" s="74" t="s">
        <v>12</v>
      </c>
      <c r="N299" s="31"/>
      <c r="O299" s="94">
        <f>O300</f>
        <v>0</v>
      </c>
      <c r="P299" s="94">
        <f>O299</f>
        <v>0</v>
      </c>
      <c r="Q299" s="94">
        <f>Q300</f>
        <v>700000</v>
      </c>
      <c r="R299" s="94">
        <v>0</v>
      </c>
      <c r="S299" s="94">
        <f t="shared" si="111"/>
        <v>0</v>
      </c>
      <c r="T299" s="94">
        <f t="shared" si="111"/>
        <v>0</v>
      </c>
    </row>
    <row r="300" spans="2:20" s="10" customFormat="1" ht="21" hidden="1" customHeight="1">
      <c r="B300" s="177"/>
      <c r="C300" s="12" t="s">
        <v>1</v>
      </c>
      <c r="D300" s="32" t="s">
        <v>191</v>
      </c>
      <c r="E300" s="13" t="s">
        <v>52</v>
      </c>
      <c r="F300" s="65" t="s">
        <v>188</v>
      </c>
      <c r="G300" s="65" t="s">
        <v>162</v>
      </c>
      <c r="H300" s="31" t="s">
        <v>163</v>
      </c>
      <c r="I300" s="31" t="s">
        <v>48</v>
      </c>
      <c r="J300" s="31" t="s">
        <v>123</v>
      </c>
      <c r="K300" s="31" t="s">
        <v>570</v>
      </c>
      <c r="L300" s="66" t="s">
        <v>157</v>
      </c>
      <c r="M300" s="74" t="s">
        <v>12</v>
      </c>
      <c r="N300" s="11" t="s">
        <v>79</v>
      </c>
      <c r="O300" s="94">
        <v>0</v>
      </c>
      <c r="P300" s="94">
        <v>0</v>
      </c>
      <c r="Q300" s="94">
        <v>700000</v>
      </c>
      <c r="R300" s="94">
        <v>0</v>
      </c>
      <c r="S300" s="94">
        <v>0</v>
      </c>
      <c r="T300" s="94">
        <v>0</v>
      </c>
    </row>
    <row r="301" spans="2:20" s="10" customFormat="1" ht="36" customHeight="1">
      <c r="B301" s="177"/>
      <c r="C301" s="14" t="s">
        <v>568</v>
      </c>
      <c r="D301" s="32" t="s">
        <v>191</v>
      </c>
      <c r="E301" s="13" t="s">
        <v>52</v>
      </c>
      <c r="F301" s="65" t="s">
        <v>188</v>
      </c>
      <c r="G301" s="65" t="s">
        <v>162</v>
      </c>
      <c r="H301" s="31" t="s">
        <v>163</v>
      </c>
      <c r="I301" s="31" t="s">
        <v>48</v>
      </c>
      <c r="J301" s="31" t="s">
        <v>123</v>
      </c>
      <c r="K301" s="31" t="s">
        <v>249</v>
      </c>
      <c r="L301" s="66" t="s">
        <v>157</v>
      </c>
      <c r="M301" s="66"/>
      <c r="N301" s="31"/>
      <c r="O301" s="94">
        <f>O302</f>
        <v>0</v>
      </c>
      <c r="P301" s="94">
        <v>0</v>
      </c>
      <c r="Q301" s="94">
        <f t="shared" ref="Q301:S303" si="112">Q302</f>
        <v>1251375.8999999999</v>
      </c>
      <c r="R301" s="94">
        <f t="shared" si="112"/>
        <v>0</v>
      </c>
      <c r="S301" s="94">
        <f t="shared" si="112"/>
        <v>0</v>
      </c>
      <c r="T301" s="94">
        <v>0</v>
      </c>
    </row>
    <row r="302" spans="2:20" s="10" customFormat="1" ht="36" customHeight="1">
      <c r="B302" s="177"/>
      <c r="C302" s="118" t="s">
        <v>160</v>
      </c>
      <c r="D302" s="32" t="s">
        <v>191</v>
      </c>
      <c r="E302" s="13" t="s">
        <v>52</v>
      </c>
      <c r="F302" s="65" t="s">
        <v>188</v>
      </c>
      <c r="G302" s="65" t="s">
        <v>162</v>
      </c>
      <c r="H302" s="31" t="s">
        <v>163</v>
      </c>
      <c r="I302" s="31" t="s">
        <v>48</v>
      </c>
      <c r="J302" s="31" t="s">
        <v>123</v>
      </c>
      <c r="K302" s="31" t="s">
        <v>249</v>
      </c>
      <c r="L302" s="66" t="s">
        <v>157</v>
      </c>
      <c r="M302" s="66" t="s">
        <v>16</v>
      </c>
      <c r="N302" s="31"/>
      <c r="O302" s="94">
        <f>O303</f>
        <v>0</v>
      </c>
      <c r="P302" s="94">
        <v>0</v>
      </c>
      <c r="Q302" s="94">
        <f t="shared" si="112"/>
        <v>1251375.8999999999</v>
      </c>
      <c r="R302" s="94">
        <f t="shared" si="112"/>
        <v>0</v>
      </c>
      <c r="S302" s="94">
        <f t="shared" si="112"/>
        <v>0</v>
      </c>
      <c r="T302" s="94">
        <v>0</v>
      </c>
    </row>
    <row r="303" spans="2:20" s="10" customFormat="1" ht="36" hidden="1" customHeight="1">
      <c r="B303" s="177"/>
      <c r="C303" s="172" t="s">
        <v>355</v>
      </c>
      <c r="D303" s="32" t="s">
        <v>191</v>
      </c>
      <c r="E303" s="13" t="s">
        <v>52</v>
      </c>
      <c r="F303" s="65" t="s">
        <v>188</v>
      </c>
      <c r="G303" s="65" t="s">
        <v>162</v>
      </c>
      <c r="H303" s="31" t="s">
        <v>163</v>
      </c>
      <c r="I303" s="31" t="s">
        <v>48</v>
      </c>
      <c r="J303" s="31" t="s">
        <v>123</v>
      </c>
      <c r="K303" s="31" t="s">
        <v>249</v>
      </c>
      <c r="L303" s="66" t="s">
        <v>157</v>
      </c>
      <c r="M303" s="74" t="s">
        <v>12</v>
      </c>
      <c r="N303" s="31"/>
      <c r="O303" s="94">
        <f>O304</f>
        <v>0</v>
      </c>
      <c r="P303" s="94">
        <v>0</v>
      </c>
      <c r="Q303" s="94">
        <f t="shared" si="112"/>
        <v>1251375.8999999999</v>
      </c>
      <c r="R303" s="94">
        <f t="shared" si="112"/>
        <v>0</v>
      </c>
      <c r="S303" s="94">
        <f t="shared" si="112"/>
        <v>0</v>
      </c>
      <c r="T303" s="94">
        <v>0</v>
      </c>
    </row>
    <row r="304" spans="2:20" s="10" customFormat="1" ht="21" hidden="1" customHeight="1">
      <c r="B304" s="177"/>
      <c r="C304" s="12" t="s">
        <v>1</v>
      </c>
      <c r="D304" s="32" t="s">
        <v>191</v>
      </c>
      <c r="E304" s="13" t="s">
        <v>52</v>
      </c>
      <c r="F304" s="65" t="s">
        <v>188</v>
      </c>
      <c r="G304" s="65" t="s">
        <v>162</v>
      </c>
      <c r="H304" s="31" t="s">
        <v>163</v>
      </c>
      <c r="I304" s="31" t="s">
        <v>48</v>
      </c>
      <c r="J304" s="31" t="s">
        <v>123</v>
      </c>
      <c r="K304" s="31" t="s">
        <v>249</v>
      </c>
      <c r="L304" s="66" t="s">
        <v>157</v>
      </c>
      <c r="M304" s="66" t="s">
        <v>12</v>
      </c>
      <c r="N304" s="11" t="s">
        <v>79</v>
      </c>
      <c r="O304" s="94"/>
      <c r="P304" s="94">
        <v>0</v>
      </c>
      <c r="Q304" s="94">
        <v>1251375.8999999999</v>
      </c>
      <c r="R304" s="94">
        <v>0</v>
      </c>
      <c r="S304" s="94">
        <v>0</v>
      </c>
      <c r="T304" s="94">
        <v>0</v>
      </c>
    </row>
    <row r="305" spans="2:20" s="10" customFormat="1" ht="36" hidden="1" customHeight="1">
      <c r="B305" s="177"/>
      <c r="C305" s="14" t="s">
        <v>427</v>
      </c>
      <c r="D305" s="32" t="s">
        <v>191</v>
      </c>
      <c r="E305" s="13" t="s">
        <v>52</v>
      </c>
      <c r="F305" s="65" t="s">
        <v>188</v>
      </c>
      <c r="G305" s="65" t="s">
        <v>162</v>
      </c>
      <c r="H305" s="31" t="s">
        <v>163</v>
      </c>
      <c r="I305" s="31" t="s">
        <v>48</v>
      </c>
      <c r="J305" s="31" t="s">
        <v>123</v>
      </c>
      <c r="K305" s="31" t="s">
        <v>278</v>
      </c>
      <c r="L305" s="66" t="s">
        <v>157</v>
      </c>
      <c r="M305" s="66"/>
      <c r="N305" s="31"/>
      <c r="O305" s="94">
        <f t="shared" ref="O305:T307" si="113">O306</f>
        <v>0</v>
      </c>
      <c r="P305" s="94">
        <f t="shared" si="113"/>
        <v>0</v>
      </c>
      <c r="Q305" s="94">
        <f t="shared" si="113"/>
        <v>0</v>
      </c>
      <c r="R305" s="94">
        <f t="shared" si="113"/>
        <v>0</v>
      </c>
      <c r="S305" s="94">
        <f t="shared" si="113"/>
        <v>0</v>
      </c>
      <c r="T305" s="94">
        <f t="shared" si="113"/>
        <v>0</v>
      </c>
    </row>
    <row r="306" spans="2:20" s="10" customFormat="1" ht="36.75" hidden="1" customHeight="1">
      <c r="B306" s="177"/>
      <c r="C306" s="118" t="s">
        <v>160</v>
      </c>
      <c r="D306" s="32" t="s">
        <v>191</v>
      </c>
      <c r="E306" s="13" t="s">
        <v>52</v>
      </c>
      <c r="F306" s="65" t="s">
        <v>188</v>
      </c>
      <c r="G306" s="65" t="s">
        <v>162</v>
      </c>
      <c r="H306" s="31" t="s">
        <v>163</v>
      </c>
      <c r="I306" s="31" t="s">
        <v>48</v>
      </c>
      <c r="J306" s="31" t="s">
        <v>123</v>
      </c>
      <c r="K306" s="31" t="s">
        <v>278</v>
      </c>
      <c r="L306" s="66" t="s">
        <v>157</v>
      </c>
      <c r="M306" s="66" t="s">
        <v>16</v>
      </c>
      <c r="N306" s="31"/>
      <c r="O306" s="94">
        <f t="shared" si="113"/>
        <v>0</v>
      </c>
      <c r="P306" s="94">
        <f t="shared" si="113"/>
        <v>0</v>
      </c>
      <c r="Q306" s="94">
        <f t="shared" si="113"/>
        <v>0</v>
      </c>
      <c r="R306" s="94">
        <f t="shared" si="113"/>
        <v>0</v>
      </c>
      <c r="S306" s="94">
        <f t="shared" si="113"/>
        <v>0</v>
      </c>
      <c r="T306" s="94">
        <f t="shared" si="113"/>
        <v>0</v>
      </c>
    </row>
    <row r="307" spans="2:20" s="10" customFormat="1" ht="36.75" hidden="1" customHeight="1">
      <c r="B307" s="177"/>
      <c r="C307" s="172" t="s">
        <v>355</v>
      </c>
      <c r="D307" s="32" t="s">
        <v>191</v>
      </c>
      <c r="E307" s="13" t="s">
        <v>52</v>
      </c>
      <c r="F307" s="65" t="s">
        <v>188</v>
      </c>
      <c r="G307" s="65" t="s">
        <v>162</v>
      </c>
      <c r="H307" s="31" t="s">
        <v>163</v>
      </c>
      <c r="I307" s="31" t="s">
        <v>48</v>
      </c>
      <c r="J307" s="31" t="s">
        <v>123</v>
      </c>
      <c r="K307" s="31" t="s">
        <v>278</v>
      </c>
      <c r="L307" s="66" t="s">
        <v>157</v>
      </c>
      <c r="M307" s="74" t="s">
        <v>12</v>
      </c>
      <c r="N307" s="31"/>
      <c r="O307" s="94">
        <f t="shared" si="113"/>
        <v>0</v>
      </c>
      <c r="P307" s="94">
        <f t="shared" si="113"/>
        <v>0</v>
      </c>
      <c r="Q307" s="94">
        <f t="shared" si="113"/>
        <v>0</v>
      </c>
      <c r="R307" s="94">
        <f t="shared" si="113"/>
        <v>0</v>
      </c>
      <c r="S307" s="94">
        <f t="shared" si="113"/>
        <v>0</v>
      </c>
      <c r="T307" s="94">
        <f t="shared" si="113"/>
        <v>0</v>
      </c>
    </row>
    <row r="308" spans="2:20" s="10" customFormat="1" ht="21" hidden="1" customHeight="1">
      <c r="B308" s="177"/>
      <c r="C308" s="12" t="s">
        <v>1</v>
      </c>
      <c r="D308" s="32" t="s">
        <v>191</v>
      </c>
      <c r="E308" s="13" t="s">
        <v>52</v>
      </c>
      <c r="F308" s="65" t="s">
        <v>188</v>
      </c>
      <c r="G308" s="65" t="s">
        <v>162</v>
      </c>
      <c r="H308" s="31" t="s">
        <v>163</v>
      </c>
      <c r="I308" s="31" t="s">
        <v>48</v>
      </c>
      <c r="J308" s="31" t="s">
        <v>123</v>
      </c>
      <c r="K308" s="31" t="s">
        <v>278</v>
      </c>
      <c r="L308" s="66" t="s">
        <v>157</v>
      </c>
      <c r="M308" s="66" t="s">
        <v>12</v>
      </c>
      <c r="N308" s="11" t="s">
        <v>79</v>
      </c>
      <c r="O308" s="94">
        <v>0</v>
      </c>
      <c r="P308" s="94">
        <v>0</v>
      </c>
      <c r="Q308" s="94">
        <v>0</v>
      </c>
      <c r="R308" s="94">
        <v>0</v>
      </c>
      <c r="S308" s="94">
        <v>0</v>
      </c>
      <c r="T308" s="94">
        <v>0</v>
      </c>
    </row>
    <row r="309" spans="2:20" s="10" customFormat="1" ht="36" hidden="1" customHeight="1">
      <c r="B309" s="177"/>
      <c r="C309" s="14" t="s">
        <v>428</v>
      </c>
      <c r="D309" s="32" t="s">
        <v>191</v>
      </c>
      <c r="E309" s="13" t="s">
        <v>52</v>
      </c>
      <c r="F309" s="65" t="s">
        <v>188</v>
      </c>
      <c r="G309" s="65" t="s">
        <v>162</v>
      </c>
      <c r="H309" s="31" t="s">
        <v>163</v>
      </c>
      <c r="I309" s="31" t="s">
        <v>48</v>
      </c>
      <c r="J309" s="31" t="s">
        <v>123</v>
      </c>
      <c r="K309" s="31" t="s">
        <v>279</v>
      </c>
      <c r="L309" s="66" t="s">
        <v>157</v>
      </c>
      <c r="M309" s="66"/>
      <c r="N309" s="31"/>
      <c r="O309" s="94">
        <v>0</v>
      </c>
      <c r="P309" s="94">
        <f t="shared" ref="O309:T311" si="114">P310</f>
        <v>0</v>
      </c>
      <c r="Q309" s="94">
        <f t="shared" si="114"/>
        <v>0</v>
      </c>
      <c r="R309" s="94">
        <f t="shared" si="114"/>
        <v>0</v>
      </c>
      <c r="S309" s="94">
        <f t="shared" si="114"/>
        <v>0</v>
      </c>
      <c r="T309" s="94">
        <f t="shared" si="114"/>
        <v>0</v>
      </c>
    </row>
    <row r="310" spans="2:20" s="10" customFormat="1" ht="36.75" hidden="1" customHeight="1">
      <c r="B310" s="177"/>
      <c r="C310" s="118" t="s">
        <v>160</v>
      </c>
      <c r="D310" s="32" t="s">
        <v>191</v>
      </c>
      <c r="E310" s="13" t="s">
        <v>52</v>
      </c>
      <c r="F310" s="65" t="s">
        <v>188</v>
      </c>
      <c r="G310" s="65" t="s">
        <v>162</v>
      </c>
      <c r="H310" s="31" t="s">
        <v>163</v>
      </c>
      <c r="I310" s="31" t="s">
        <v>48</v>
      </c>
      <c r="J310" s="31" t="s">
        <v>123</v>
      </c>
      <c r="K310" s="31" t="s">
        <v>279</v>
      </c>
      <c r="L310" s="66" t="s">
        <v>157</v>
      </c>
      <c r="M310" s="66" t="s">
        <v>16</v>
      </c>
      <c r="N310" s="31"/>
      <c r="O310" s="94">
        <f t="shared" si="114"/>
        <v>0</v>
      </c>
      <c r="P310" s="94">
        <f t="shared" si="114"/>
        <v>0</v>
      </c>
      <c r="Q310" s="94">
        <f t="shared" si="114"/>
        <v>0</v>
      </c>
      <c r="R310" s="94">
        <f t="shared" si="114"/>
        <v>0</v>
      </c>
      <c r="S310" s="94">
        <f t="shared" si="114"/>
        <v>0</v>
      </c>
      <c r="T310" s="94">
        <f t="shared" si="114"/>
        <v>0</v>
      </c>
    </row>
    <row r="311" spans="2:20" s="10" customFormat="1" ht="36.75" hidden="1" customHeight="1">
      <c r="B311" s="177"/>
      <c r="C311" s="172" t="s">
        <v>355</v>
      </c>
      <c r="D311" s="32" t="s">
        <v>191</v>
      </c>
      <c r="E311" s="13" t="s">
        <v>52</v>
      </c>
      <c r="F311" s="65" t="s">
        <v>188</v>
      </c>
      <c r="G311" s="65" t="s">
        <v>162</v>
      </c>
      <c r="H311" s="31" t="s">
        <v>163</v>
      </c>
      <c r="I311" s="31" t="s">
        <v>48</v>
      </c>
      <c r="J311" s="31" t="s">
        <v>123</v>
      </c>
      <c r="K311" s="31" t="s">
        <v>279</v>
      </c>
      <c r="L311" s="66" t="s">
        <v>157</v>
      </c>
      <c r="M311" s="74" t="s">
        <v>12</v>
      </c>
      <c r="N311" s="31"/>
      <c r="O311" s="94">
        <f t="shared" si="114"/>
        <v>0</v>
      </c>
      <c r="P311" s="94">
        <f t="shared" si="114"/>
        <v>0</v>
      </c>
      <c r="Q311" s="94">
        <f t="shared" si="114"/>
        <v>0</v>
      </c>
      <c r="R311" s="94">
        <f t="shared" si="114"/>
        <v>0</v>
      </c>
      <c r="S311" s="94">
        <f t="shared" si="114"/>
        <v>0</v>
      </c>
      <c r="T311" s="94">
        <f t="shared" si="114"/>
        <v>0</v>
      </c>
    </row>
    <row r="312" spans="2:20" s="10" customFormat="1" ht="21" hidden="1" customHeight="1">
      <c r="B312" s="177"/>
      <c r="C312" s="12" t="s">
        <v>1</v>
      </c>
      <c r="D312" s="32" t="s">
        <v>191</v>
      </c>
      <c r="E312" s="13" t="s">
        <v>52</v>
      </c>
      <c r="F312" s="65" t="s">
        <v>188</v>
      </c>
      <c r="G312" s="65" t="s">
        <v>162</v>
      </c>
      <c r="H312" s="31" t="s">
        <v>163</v>
      </c>
      <c r="I312" s="31" t="s">
        <v>48</v>
      </c>
      <c r="J312" s="31" t="s">
        <v>123</v>
      </c>
      <c r="K312" s="31" t="s">
        <v>279</v>
      </c>
      <c r="L312" s="66" t="s">
        <v>157</v>
      </c>
      <c r="M312" s="66" t="s">
        <v>12</v>
      </c>
      <c r="N312" s="11" t="s">
        <v>79</v>
      </c>
      <c r="O312" s="94"/>
      <c r="P312" s="94">
        <v>0</v>
      </c>
      <c r="Q312" s="94">
        <v>0</v>
      </c>
      <c r="R312" s="94">
        <v>0</v>
      </c>
      <c r="S312" s="94">
        <v>0</v>
      </c>
      <c r="T312" s="94">
        <v>0</v>
      </c>
    </row>
    <row r="313" spans="2:20" s="10" customFormat="1" ht="36" hidden="1" customHeight="1">
      <c r="B313" s="177"/>
      <c r="C313" s="14" t="s">
        <v>429</v>
      </c>
      <c r="D313" s="32" t="s">
        <v>191</v>
      </c>
      <c r="E313" s="13" t="s">
        <v>52</v>
      </c>
      <c r="F313" s="65" t="s">
        <v>188</v>
      </c>
      <c r="G313" s="65" t="s">
        <v>162</v>
      </c>
      <c r="H313" s="31" t="s">
        <v>163</v>
      </c>
      <c r="I313" s="31" t="s">
        <v>48</v>
      </c>
      <c r="J313" s="31" t="s">
        <v>123</v>
      </c>
      <c r="K313" s="31" t="s">
        <v>280</v>
      </c>
      <c r="L313" s="66" t="s">
        <v>157</v>
      </c>
      <c r="M313" s="66"/>
      <c r="N313" s="31"/>
      <c r="O313" s="94">
        <f t="shared" ref="O313:T315" si="115">O314</f>
        <v>0</v>
      </c>
      <c r="P313" s="94">
        <f t="shared" si="115"/>
        <v>0</v>
      </c>
      <c r="Q313" s="94">
        <f t="shared" si="115"/>
        <v>0</v>
      </c>
      <c r="R313" s="94">
        <f t="shared" si="115"/>
        <v>0</v>
      </c>
      <c r="S313" s="94">
        <f t="shared" si="115"/>
        <v>0</v>
      </c>
      <c r="T313" s="94">
        <f t="shared" si="115"/>
        <v>0</v>
      </c>
    </row>
    <row r="314" spans="2:20" s="10" customFormat="1" ht="36.75" hidden="1" customHeight="1">
      <c r="B314" s="177"/>
      <c r="C314" s="118" t="s">
        <v>160</v>
      </c>
      <c r="D314" s="32" t="s">
        <v>191</v>
      </c>
      <c r="E314" s="13" t="s">
        <v>52</v>
      </c>
      <c r="F314" s="65" t="s">
        <v>188</v>
      </c>
      <c r="G314" s="65" t="s">
        <v>162</v>
      </c>
      <c r="H314" s="31" t="s">
        <v>163</v>
      </c>
      <c r="I314" s="31" t="s">
        <v>48</v>
      </c>
      <c r="J314" s="31" t="s">
        <v>123</v>
      </c>
      <c r="K314" s="31" t="s">
        <v>280</v>
      </c>
      <c r="L314" s="66" t="s">
        <v>157</v>
      </c>
      <c r="M314" s="66" t="s">
        <v>16</v>
      </c>
      <c r="N314" s="31"/>
      <c r="O314" s="94">
        <f t="shared" si="115"/>
        <v>0</v>
      </c>
      <c r="P314" s="94">
        <f t="shared" si="115"/>
        <v>0</v>
      </c>
      <c r="Q314" s="94">
        <f t="shared" si="115"/>
        <v>0</v>
      </c>
      <c r="R314" s="94">
        <f t="shared" si="115"/>
        <v>0</v>
      </c>
      <c r="S314" s="94">
        <f t="shared" si="115"/>
        <v>0</v>
      </c>
      <c r="T314" s="94">
        <f t="shared" si="115"/>
        <v>0</v>
      </c>
    </row>
    <row r="315" spans="2:20" s="10" customFormat="1" ht="36.75" hidden="1" customHeight="1">
      <c r="B315" s="177"/>
      <c r="C315" s="172" t="s">
        <v>355</v>
      </c>
      <c r="D315" s="32" t="s">
        <v>191</v>
      </c>
      <c r="E315" s="13" t="s">
        <v>52</v>
      </c>
      <c r="F315" s="65" t="s">
        <v>188</v>
      </c>
      <c r="G315" s="65" t="s">
        <v>162</v>
      </c>
      <c r="H315" s="31" t="s">
        <v>163</v>
      </c>
      <c r="I315" s="31" t="s">
        <v>48</v>
      </c>
      <c r="J315" s="31" t="s">
        <v>123</v>
      </c>
      <c r="K315" s="31" t="s">
        <v>280</v>
      </c>
      <c r="L315" s="66" t="s">
        <v>157</v>
      </c>
      <c r="M315" s="74" t="s">
        <v>12</v>
      </c>
      <c r="N315" s="31"/>
      <c r="O315" s="94">
        <f t="shared" si="115"/>
        <v>0</v>
      </c>
      <c r="P315" s="94">
        <f t="shared" si="115"/>
        <v>0</v>
      </c>
      <c r="Q315" s="94">
        <f t="shared" si="115"/>
        <v>0</v>
      </c>
      <c r="R315" s="94">
        <f t="shared" si="115"/>
        <v>0</v>
      </c>
      <c r="S315" s="94">
        <f t="shared" si="115"/>
        <v>0</v>
      </c>
      <c r="T315" s="94">
        <f t="shared" si="115"/>
        <v>0</v>
      </c>
    </row>
    <row r="316" spans="2:20" s="10" customFormat="1" ht="21" hidden="1" customHeight="1">
      <c r="B316" s="177"/>
      <c r="C316" s="12" t="s">
        <v>1</v>
      </c>
      <c r="D316" s="32" t="s">
        <v>191</v>
      </c>
      <c r="E316" s="13" t="s">
        <v>52</v>
      </c>
      <c r="F316" s="65" t="s">
        <v>188</v>
      </c>
      <c r="G316" s="65" t="s">
        <v>162</v>
      </c>
      <c r="H316" s="31" t="s">
        <v>163</v>
      </c>
      <c r="I316" s="31" t="s">
        <v>48</v>
      </c>
      <c r="J316" s="31" t="s">
        <v>123</v>
      </c>
      <c r="K316" s="31" t="s">
        <v>280</v>
      </c>
      <c r="L316" s="66" t="s">
        <v>157</v>
      </c>
      <c r="M316" s="74" t="s">
        <v>12</v>
      </c>
      <c r="N316" s="11" t="s">
        <v>79</v>
      </c>
      <c r="O316" s="94">
        <v>0</v>
      </c>
      <c r="P316" s="94">
        <v>0</v>
      </c>
      <c r="Q316" s="94">
        <v>0</v>
      </c>
      <c r="R316" s="94">
        <v>0</v>
      </c>
      <c r="S316" s="94">
        <v>0</v>
      </c>
      <c r="T316" s="94">
        <v>0</v>
      </c>
    </row>
    <row r="317" spans="2:20" s="10" customFormat="1" ht="36" hidden="1" customHeight="1">
      <c r="B317" s="177"/>
      <c r="C317" s="14" t="s">
        <v>554</v>
      </c>
      <c r="D317" s="32" t="s">
        <v>191</v>
      </c>
      <c r="E317" s="13" t="s">
        <v>52</v>
      </c>
      <c r="F317" s="65" t="s">
        <v>188</v>
      </c>
      <c r="G317" s="65" t="s">
        <v>162</v>
      </c>
      <c r="H317" s="31" t="s">
        <v>163</v>
      </c>
      <c r="I317" s="31" t="s">
        <v>48</v>
      </c>
      <c r="J317" s="31" t="s">
        <v>123</v>
      </c>
      <c r="K317" s="31" t="s">
        <v>65</v>
      </c>
      <c r="L317" s="66" t="s">
        <v>157</v>
      </c>
      <c r="M317" s="66"/>
      <c r="N317" s="31"/>
      <c r="O317" s="94">
        <f t="shared" ref="O317:S319" si="116">O318</f>
        <v>0</v>
      </c>
      <c r="P317" s="94">
        <f t="shared" si="116"/>
        <v>0</v>
      </c>
      <c r="Q317" s="94">
        <f t="shared" si="116"/>
        <v>0</v>
      </c>
      <c r="R317" s="94">
        <f t="shared" si="116"/>
        <v>0</v>
      </c>
      <c r="S317" s="94">
        <f t="shared" si="116"/>
        <v>0</v>
      </c>
      <c r="T317" s="94">
        <v>0</v>
      </c>
    </row>
    <row r="318" spans="2:20" s="10" customFormat="1" ht="36" hidden="1" customHeight="1">
      <c r="B318" s="177"/>
      <c r="C318" s="118" t="s">
        <v>160</v>
      </c>
      <c r="D318" s="32" t="s">
        <v>191</v>
      </c>
      <c r="E318" s="13" t="s">
        <v>52</v>
      </c>
      <c r="F318" s="65" t="s">
        <v>188</v>
      </c>
      <c r="G318" s="65" t="s">
        <v>162</v>
      </c>
      <c r="H318" s="31" t="s">
        <v>163</v>
      </c>
      <c r="I318" s="31" t="s">
        <v>48</v>
      </c>
      <c r="J318" s="31" t="s">
        <v>123</v>
      </c>
      <c r="K318" s="31" t="s">
        <v>65</v>
      </c>
      <c r="L318" s="66" t="s">
        <v>157</v>
      </c>
      <c r="M318" s="66" t="s">
        <v>16</v>
      </c>
      <c r="N318" s="31"/>
      <c r="O318" s="94">
        <f t="shared" si="116"/>
        <v>0</v>
      </c>
      <c r="P318" s="94">
        <f t="shared" si="116"/>
        <v>0</v>
      </c>
      <c r="Q318" s="94">
        <f t="shared" si="116"/>
        <v>0</v>
      </c>
      <c r="R318" s="94">
        <f t="shared" si="116"/>
        <v>0</v>
      </c>
      <c r="S318" s="94">
        <f t="shared" si="116"/>
        <v>0</v>
      </c>
      <c r="T318" s="94">
        <v>0</v>
      </c>
    </row>
    <row r="319" spans="2:20" s="10" customFormat="1" ht="36" hidden="1" customHeight="1">
      <c r="B319" s="177"/>
      <c r="C319" s="172" t="s">
        <v>355</v>
      </c>
      <c r="D319" s="32" t="s">
        <v>191</v>
      </c>
      <c r="E319" s="13" t="s">
        <v>52</v>
      </c>
      <c r="F319" s="65" t="s">
        <v>188</v>
      </c>
      <c r="G319" s="65" t="s">
        <v>162</v>
      </c>
      <c r="H319" s="31" t="s">
        <v>163</v>
      </c>
      <c r="I319" s="31" t="s">
        <v>48</v>
      </c>
      <c r="J319" s="31" t="s">
        <v>123</v>
      </c>
      <c r="K319" s="31" t="s">
        <v>65</v>
      </c>
      <c r="L319" s="66" t="s">
        <v>157</v>
      </c>
      <c r="M319" s="74" t="s">
        <v>12</v>
      </c>
      <c r="N319" s="31"/>
      <c r="O319" s="94">
        <f t="shared" si="116"/>
        <v>0</v>
      </c>
      <c r="P319" s="94">
        <f t="shared" si="116"/>
        <v>0</v>
      </c>
      <c r="Q319" s="94">
        <f t="shared" si="116"/>
        <v>0</v>
      </c>
      <c r="R319" s="94">
        <f t="shared" si="116"/>
        <v>0</v>
      </c>
      <c r="S319" s="94">
        <f t="shared" si="116"/>
        <v>0</v>
      </c>
      <c r="T319" s="94">
        <v>0</v>
      </c>
    </row>
    <row r="320" spans="2:20" s="10" customFormat="1" ht="21" hidden="1" customHeight="1">
      <c r="B320" s="177"/>
      <c r="C320" s="12" t="s">
        <v>1</v>
      </c>
      <c r="D320" s="32" t="s">
        <v>191</v>
      </c>
      <c r="E320" s="13" t="s">
        <v>52</v>
      </c>
      <c r="F320" s="65" t="s">
        <v>188</v>
      </c>
      <c r="G320" s="65" t="s">
        <v>162</v>
      </c>
      <c r="H320" s="31" t="s">
        <v>163</v>
      </c>
      <c r="I320" s="31" t="s">
        <v>48</v>
      </c>
      <c r="J320" s="31" t="s">
        <v>123</v>
      </c>
      <c r="K320" s="31" t="s">
        <v>65</v>
      </c>
      <c r="L320" s="66" t="s">
        <v>157</v>
      </c>
      <c r="M320" s="74" t="s">
        <v>12</v>
      </c>
      <c r="N320" s="11" t="s">
        <v>79</v>
      </c>
      <c r="O320" s="94">
        <v>0</v>
      </c>
      <c r="P320" s="94">
        <v>0</v>
      </c>
      <c r="Q320" s="94">
        <v>0</v>
      </c>
      <c r="R320" s="94">
        <v>0</v>
      </c>
      <c r="S320" s="94">
        <v>0</v>
      </c>
      <c r="T320" s="94">
        <v>0</v>
      </c>
    </row>
    <row r="321" spans="2:20" s="10" customFormat="1" ht="36" hidden="1" customHeight="1">
      <c r="B321" s="177"/>
      <c r="C321" s="14" t="s">
        <v>328</v>
      </c>
      <c r="D321" s="32" t="s">
        <v>191</v>
      </c>
      <c r="E321" s="13" t="s">
        <v>52</v>
      </c>
      <c r="F321" s="65" t="s">
        <v>188</v>
      </c>
      <c r="G321" s="65" t="s">
        <v>162</v>
      </c>
      <c r="H321" s="31" t="s">
        <v>163</v>
      </c>
      <c r="I321" s="31" t="s">
        <v>48</v>
      </c>
      <c r="J321" s="31" t="s">
        <v>123</v>
      </c>
      <c r="K321" s="31" t="s">
        <v>281</v>
      </c>
      <c r="L321" s="66" t="s">
        <v>157</v>
      </c>
      <c r="M321" s="66"/>
      <c r="N321" s="31"/>
      <c r="O321" s="94">
        <f t="shared" ref="O321:T323" si="117">O322</f>
        <v>0</v>
      </c>
      <c r="P321" s="94">
        <f t="shared" si="117"/>
        <v>0</v>
      </c>
      <c r="Q321" s="94">
        <f t="shared" si="117"/>
        <v>0</v>
      </c>
      <c r="R321" s="94">
        <f t="shared" si="117"/>
        <v>0</v>
      </c>
      <c r="S321" s="94">
        <f t="shared" si="117"/>
        <v>0</v>
      </c>
      <c r="T321" s="94">
        <f t="shared" si="117"/>
        <v>0</v>
      </c>
    </row>
    <row r="322" spans="2:20" s="10" customFormat="1" ht="36" hidden="1" customHeight="1">
      <c r="B322" s="177"/>
      <c r="C322" s="118" t="s">
        <v>160</v>
      </c>
      <c r="D322" s="32" t="s">
        <v>191</v>
      </c>
      <c r="E322" s="13" t="s">
        <v>52</v>
      </c>
      <c r="F322" s="65" t="s">
        <v>188</v>
      </c>
      <c r="G322" s="65" t="s">
        <v>162</v>
      </c>
      <c r="H322" s="31" t="s">
        <v>163</v>
      </c>
      <c r="I322" s="31" t="s">
        <v>48</v>
      </c>
      <c r="J322" s="31" t="s">
        <v>123</v>
      </c>
      <c r="K322" s="31" t="s">
        <v>281</v>
      </c>
      <c r="L322" s="66" t="s">
        <v>157</v>
      </c>
      <c r="M322" s="66" t="s">
        <v>16</v>
      </c>
      <c r="N322" s="31"/>
      <c r="O322" s="94">
        <f t="shared" si="117"/>
        <v>0</v>
      </c>
      <c r="P322" s="94">
        <f t="shared" si="117"/>
        <v>0</v>
      </c>
      <c r="Q322" s="94">
        <f t="shared" si="117"/>
        <v>0</v>
      </c>
      <c r="R322" s="94">
        <f t="shared" si="117"/>
        <v>0</v>
      </c>
      <c r="S322" s="94">
        <f t="shared" si="117"/>
        <v>0</v>
      </c>
      <c r="T322" s="94">
        <f t="shared" si="117"/>
        <v>0</v>
      </c>
    </row>
    <row r="323" spans="2:20" s="10" customFormat="1" ht="36" hidden="1" customHeight="1">
      <c r="B323" s="177"/>
      <c r="C323" s="172" t="s">
        <v>355</v>
      </c>
      <c r="D323" s="32" t="s">
        <v>191</v>
      </c>
      <c r="E323" s="13" t="s">
        <v>52</v>
      </c>
      <c r="F323" s="65" t="s">
        <v>188</v>
      </c>
      <c r="G323" s="65" t="s">
        <v>162</v>
      </c>
      <c r="H323" s="31" t="s">
        <v>163</v>
      </c>
      <c r="I323" s="31" t="s">
        <v>48</v>
      </c>
      <c r="J323" s="31" t="s">
        <v>123</v>
      </c>
      <c r="K323" s="31" t="s">
        <v>281</v>
      </c>
      <c r="L323" s="66" t="s">
        <v>157</v>
      </c>
      <c r="M323" s="74" t="s">
        <v>12</v>
      </c>
      <c r="N323" s="31"/>
      <c r="O323" s="94">
        <f t="shared" si="117"/>
        <v>0</v>
      </c>
      <c r="P323" s="94">
        <f t="shared" si="117"/>
        <v>0</v>
      </c>
      <c r="Q323" s="94">
        <f t="shared" si="117"/>
        <v>0</v>
      </c>
      <c r="R323" s="94">
        <f t="shared" si="117"/>
        <v>0</v>
      </c>
      <c r="S323" s="94">
        <f t="shared" si="117"/>
        <v>0</v>
      </c>
      <c r="T323" s="94">
        <f t="shared" si="117"/>
        <v>0</v>
      </c>
    </row>
    <row r="324" spans="2:20" s="10" customFormat="1" ht="21" hidden="1" customHeight="1">
      <c r="B324" s="177"/>
      <c r="C324" s="12" t="s">
        <v>1</v>
      </c>
      <c r="D324" s="32" t="s">
        <v>191</v>
      </c>
      <c r="E324" s="13" t="s">
        <v>52</v>
      </c>
      <c r="F324" s="65" t="s">
        <v>188</v>
      </c>
      <c r="G324" s="65" t="s">
        <v>162</v>
      </c>
      <c r="H324" s="31" t="s">
        <v>163</v>
      </c>
      <c r="I324" s="31" t="s">
        <v>48</v>
      </c>
      <c r="J324" s="31" t="s">
        <v>123</v>
      </c>
      <c r="K324" s="31" t="s">
        <v>281</v>
      </c>
      <c r="L324" s="66" t="s">
        <v>157</v>
      </c>
      <c r="M324" s="74" t="s">
        <v>12</v>
      </c>
      <c r="N324" s="11" t="s">
        <v>79</v>
      </c>
      <c r="O324" s="94">
        <v>0</v>
      </c>
      <c r="P324" s="94">
        <v>0</v>
      </c>
      <c r="Q324" s="94">
        <v>0</v>
      </c>
      <c r="R324" s="94">
        <v>0</v>
      </c>
      <c r="S324" s="94">
        <v>0</v>
      </c>
      <c r="T324" s="94">
        <v>0</v>
      </c>
    </row>
    <row r="325" spans="2:20" s="10" customFormat="1" ht="36" hidden="1" customHeight="1">
      <c r="B325" s="177"/>
      <c r="C325" s="14" t="s">
        <v>430</v>
      </c>
      <c r="D325" s="32" t="s">
        <v>191</v>
      </c>
      <c r="E325" s="13" t="s">
        <v>52</v>
      </c>
      <c r="F325" s="65" t="s">
        <v>188</v>
      </c>
      <c r="G325" s="65" t="s">
        <v>162</v>
      </c>
      <c r="H325" s="31" t="s">
        <v>163</v>
      </c>
      <c r="I325" s="31" t="s">
        <v>48</v>
      </c>
      <c r="J325" s="31" t="s">
        <v>123</v>
      </c>
      <c r="K325" s="31" t="s">
        <v>58</v>
      </c>
      <c r="L325" s="66" t="s">
        <v>157</v>
      </c>
      <c r="M325" s="66"/>
      <c r="N325" s="31"/>
      <c r="O325" s="94">
        <f t="shared" ref="O325:Q327" si="118">O326</f>
        <v>0</v>
      </c>
      <c r="P325" s="94">
        <f t="shared" si="118"/>
        <v>0</v>
      </c>
      <c r="Q325" s="94">
        <f t="shared" si="118"/>
        <v>0</v>
      </c>
      <c r="R325" s="94">
        <f>Q325</f>
        <v>0</v>
      </c>
      <c r="S325" s="94">
        <f>S326</f>
        <v>0</v>
      </c>
      <c r="T325" s="94">
        <f>S325</f>
        <v>0</v>
      </c>
    </row>
    <row r="326" spans="2:20" s="10" customFormat="1" ht="36" hidden="1" customHeight="1">
      <c r="B326" s="177"/>
      <c r="C326" s="118" t="s">
        <v>160</v>
      </c>
      <c r="D326" s="32" t="s">
        <v>191</v>
      </c>
      <c r="E326" s="13" t="s">
        <v>52</v>
      </c>
      <c r="F326" s="65" t="s">
        <v>188</v>
      </c>
      <c r="G326" s="65" t="s">
        <v>162</v>
      </c>
      <c r="H326" s="31" t="s">
        <v>163</v>
      </c>
      <c r="I326" s="31" t="s">
        <v>48</v>
      </c>
      <c r="J326" s="31" t="s">
        <v>123</v>
      </c>
      <c r="K326" s="31" t="s">
        <v>58</v>
      </c>
      <c r="L326" s="66" t="s">
        <v>157</v>
      </c>
      <c r="M326" s="66" t="s">
        <v>16</v>
      </c>
      <c r="N326" s="31"/>
      <c r="O326" s="94">
        <f t="shared" si="118"/>
        <v>0</v>
      </c>
      <c r="P326" s="94">
        <f t="shared" si="118"/>
        <v>0</v>
      </c>
      <c r="Q326" s="94">
        <f t="shared" si="118"/>
        <v>0</v>
      </c>
      <c r="R326" s="94">
        <f>Q326</f>
        <v>0</v>
      </c>
      <c r="S326" s="94">
        <f>S327</f>
        <v>0</v>
      </c>
      <c r="T326" s="94">
        <f>S326</f>
        <v>0</v>
      </c>
    </row>
    <row r="327" spans="2:20" s="10" customFormat="1" ht="25.5" hidden="1" customHeight="1">
      <c r="B327" s="177"/>
      <c r="C327" s="172" t="s">
        <v>355</v>
      </c>
      <c r="D327" s="32" t="s">
        <v>191</v>
      </c>
      <c r="E327" s="13" t="s">
        <v>52</v>
      </c>
      <c r="F327" s="65" t="s">
        <v>188</v>
      </c>
      <c r="G327" s="65" t="s">
        <v>162</v>
      </c>
      <c r="H327" s="31" t="s">
        <v>163</v>
      </c>
      <c r="I327" s="31" t="s">
        <v>48</v>
      </c>
      <c r="J327" s="31" t="s">
        <v>123</v>
      </c>
      <c r="K327" s="31" t="s">
        <v>58</v>
      </c>
      <c r="L327" s="66" t="s">
        <v>157</v>
      </c>
      <c r="M327" s="74" t="s">
        <v>12</v>
      </c>
      <c r="N327" s="31"/>
      <c r="O327" s="94">
        <f t="shared" si="118"/>
        <v>0</v>
      </c>
      <c r="P327" s="94">
        <f t="shared" si="118"/>
        <v>0</v>
      </c>
      <c r="Q327" s="94">
        <f t="shared" si="118"/>
        <v>0</v>
      </c>
      <c r="R327" s="94">
        <f>Q327</f>
        <v>0</v>
      </c>
      <c r="S327" s="94">
        <f>S328</f>
        <v>0</v>
      </c>
      <c r="T327" s="94">
        <f>S327</f>
        <v>0</v>
      </c>
    </row>
    <row r="328" spans="2:20" s="10" customFormat="1" ht="21" hidden="1" customHeight="1">
      <c r="B328" s="177"/>
      <c r="C328" s="12" t="s">
        <v>1</v>
      </c>
      <c r="D328" s="32" t="s">
        <v>191</v>
      </c>
      <c r="E328" s="13" t="s">
        <v>52</v>
      </c>
      <c r="F328" s="65" t="s">
        <v>188</v>
      </c>
      <c r="G328" s="65" t="s">
        <v>162</v>
      </c>
      <c r="H328" s="31" t="s">
        <v>163</v>
      </c>
      <c r="I328" s="31" t="s">
        <v>48</v>
      </c>
      <c r="J328" s="31" t="s">
        <v>123</v>
      </c>
      <c r="K328" s="31" t="s">
        <v>58</v>
      </c>
      <c r="L328" s="66" t="s">
        <v>157</v>
      </c>
      <c r="M328" s="66" t="s">
        <v>12</v>
      </c>
      <c r="N328" s="11" t="s">
        <v>79</v>
      </c>
      <c r="O328" s="94">
        <v>0</v>
      </c>
      <c r="P328" s="94">
        <v>0</v>
      </c>
      <c r="Q328" s="94">
        <v>0</v>
      </c>
      <c r="R328" s="94">
        <v>0</v>
      </c>
      <c r="S328" s="94">
        <v>0</v>
      </c>
      <c r="T328" s="94">
        <v>0</v>
      </c>
    </row>
    <row r="329" spans="2:20" s="10" customFormat="1" ht="36" customHeight="1">
      <c r="B329" s="177"/>
      <c r="C329" s="14" t="s">
        <v>569</v>
      </c>
      <c r="D329" s="32" t="s">
        <v>191</v>
      </c>
      <c r="E329" s="13" t="s">
        <v>52</v>
      </c>
      <c r="F329" s="65" t="s">
        <v>188</v>
      </c>
      <c r="G329" s="65" t="s">
        <v>162</v>
      </c>
      <c r="H329" s="31" t="s">
        <v>163</v>
      </c>
      <c r="I329" s="31" t="s">
        <v>48</v>
      </c>
      <c r="J329" s="31" t="s">
        <v>123</v>
      </c>
      <c r="K329" s="31" t="s">
        <v>524</v>
      </c>
      <c r="L329" s="66" t="s">
        <v>157</v>
      </c>
      <c r="M329" s="66"/>
      <c r="N329" s="31"/>
      <c r="O329" s="94">
        <f t="shared" ref="O329:Q331" si="119">O330</f>
        <v>0</v>
      </c>
      <c r="P329" s="94">
        <f t="shared" si="119"/>
        <v>0</v>
      </c>
      <c r="Q329" s="94">
        <f t="shared" si="119"/>
        <v>0</v>
      </c>
      <c r="R329" s="94">
        <v>0</v>
      </c>
      <c r="S329" s="94">
        <f>S330</f>
        <v>202717.94</v>
      </c>
      <c r="T329" s="94">
        <v>0</v>
      </c>
    </row>
    <row r="330" spans="2:20" s="10" customFormat="1" ht="36" customHeight="1">
      <c r="B330" s="177"/>
      <c r="C330" s="118" t="s">
        <v>160</v>
      </c>
      <c r="D330" s="32" t="s">
        <v>191</v>
      </c>
      <c r="E330" s="13" t="s">
        <v>52</v>
      </c>
      <c r="F330" s="65" t="s">
        <v>188</v>
      </c>
      <c r="G330" s="65" t="s">
        <v>162</v>
      </c>
      <c r="H330" s="31" t="s">
        <v>163</v>
      </c>
      <c r="I330" s="31" t="s">
        <v>48</v>
      </c>
      <c r="J330" s="31" t="s">
        <v>123</v>
      </c>
      <c r="K330" s="31" t="s">
        <v>524</v>
      </c>
      <c r="L330" s="66" t="s">
        <v>157</v>
      </c>
      <c r="M330" s="66" t="s">
        <v>16</v>
      </c>
      <c r="N330" s="31"/>
      <c r="O330" s="94">
        <f t="shared" si="119"/>
        <v>0</v>
      </c>
      <c r="P330" s="94">
        <f t="shared" si="119"/>
        <v>0</v>
      </c>
      <c r="Q330" s="94">
        <f t="shared" si="119"/>
        <v>0</v>
      </c>
      <c r="R330" s="94">
        <v>0</v>
      </c>
      <c r="S330" s="94">
        <f>S331</f>
        <v>202717.94</v>
      </c>
      <c r="T330" s="94">
        <v>0</v>
      </c>
    </row>
    <row r="331" spans="2:20" s="10" customFormat="1" ht="25.5" hidden="1" customHeight="1">
      <c r="B331" s="177"/>
      <c r="C331" s="172" t="s">
        <v>355</v>
      </c>
      <c r="D331" s="32" t="s">
        <v>191</v>
      </c>
      <c r="E331" s="13" t="s">
        <v>52</v>
      </c>
      <c r="F331" s="65" t="s">
        <v>188</v>
      </c>
      <c r="G331" s="65" t="s">
        <v>162</v>
      </c>
      <c r="H331" s="31" t="s">
        <v>163</v>
      </c>
      <c r="I331" s="31" t="s">
        <v>48</v>
      </c>
      <c r="J331" s="31" t="s">
        <v>123</v>
      </c>
      <c r="K331" s="31" t="s">
        <v>524</v>
      </c>
      <c r="L331" s="66" t="s">
        <v>157</v>
      </c>
      <c r="M331" s="74" t="s">
        <v>12</v>
      </c>
      <c r="N331" s="31"/>
      <c r="O331" s="94">
        <f t="shared" si="119"/>
        <v>0</v>
      </c>
      <c r="P331" s="94">
        <f t="shared" si="119"/>
        <v>0</v>
      </c>
      <c r="Q331" s="94">
        <f t="shared" si="119"/>
        <v>0</v>
      </c>
      <c r="R331" s="94">
        <v>0</v>
      </c>
      <c r="S331" s="94">
        <f>S332</f>
        <v>202717.94</v>
      </c>
      <c r="T331" s="94">
        <v>0</v>
      </c>
    </row>
    <row r="332" spans="2:20" s="10" customFormat="1" ht="21" hidden="1" customHeight="1">
      <c r="B332" s="177"/>
      <c r="C332" s="12" t="s">
        <v>1</v>
      </c>
      <c r="D332" s="32" t="s">
        <v>191</v>
      </c>
      <c r="E332" s="13" t="s">
        <v>52</v>
      </c>
      <c r="F332" s="65" t="s">
        <v>188</v>
      </c>
      <c r="G332" s="65" t="s">
        <v>162</v>
      </c>
      <c r="H332" s="31" t="s">
        <v>163</v>
      </c>
      <c r="I332" s="31" t="s">
        <v>48</v>
      </c>
      <c r="J332" s="31" t="s">
        <v>123</v>
      </c>
      <c r="K332" s="31" t="s">
        <v>524</v>
      </c>
      <c r="L332" s="66" t="s">
        <v>157</v>
      </c>
      <c r="M332" s="66" t="s">
        <v>12</v>
      </c>
      <c r="N332" s="11" t="s">
        <v>79</v>
      </c>
      <c r="O332" s="94">
        <v>0</v>
      </c>
      <c r="P332" s="94">
        <v>0</v>
      </c>
      <c r="Q332" s="94">
        <v>0</v>
      </c>
      <c r="R332" s="94">
        <v>0</v>
      </c>
      <c r="S332" s="94">
        <v>202717.94</v>
      </c>
      <c r="T332" s="94">
        <v>0</v>
      </c>
    </row>
    <row r="333" spans="2:20" s="10" customFormat="1" ht="36" customHeight="1">
      <c r="B333" s="177"/>
      <c r="C333" s="14" t="s">
        <v>583</v>
      </c>
      <c r="D333" s="32" t="s">
        <v>191</v>
      </c>
      <c r="E333" s="13" t="s">
        <v>52</v>
      </c>
      <c r="F333" s="65" t="s">
        <v>188</v>
      </c>
      <c r="G333" s="65" t="s">
        <v>162</v>
      </c>
      <c r="H333" s="31" t="s">
        <v>163</v>
      </c>
      <c r="I333" s="31" t="s">
        <v>48</v>
      </c>
      <c r="J333" s="31" t="s">
        <v>123</v>
      </c>
      <c r="K333" s="31" t="s">
        <v>582</v>
      </c>
      <c r="L333" s="66" t="s">
        <v>157</v>
      </c>
      <c r="M333" s="66"/>
      <c r="N333" s="31"/>
      <c r="O333" s="94">
        <f t="shared" ref="O333:Q335" si="120">O334</f>
        <v>0</v>
      </c>
      <c r="P333" s="94">
        <f t="shared" si="120"/>
        <v>0</v>
      </c>
      <c r="Q333" s="94">
        <f t="shared" si="120"/>
        <v>0</v>
      </c>
      <c r="R333" s="94">
        <f>Q333</f>
        <v>0</v>
      </c>
      <c r="S333" s="94">
        <f>S334</f>
        <v>340000</v>
      </c>
      <c r="T333" s="94">
        <f t="shared" ref="S333:T335" si="121">T334</f>
        <v>0</v>
      </c>
    </row>
    <row r="334" spans="2:20" s="10" customFormat="1" ht="36" customHeight="1">
      <c r="B334" s="177"/>
      <c r="C334" s="118" t="s">
        <v>160</v>
      </c>
      <c r="D334" s="32" t="s">
        <v>191</v>
      </c>
      <c r="E334" s="13" t="s">
        <v>52</v>
      </c>
      <c r="F334" s="65" t="s">
        <v>188</v>
      </c>
      <c r="G334" s="65" t="s">
        <v>162</v>
      </c>
      <c r="H334" s="31" t="s">
        <v>163</v>
      </c>
      <c r="I334" s="31" t="s">
        <v>48</v>
      </c>
      <c r="J334" s="31" t="s">
        <v>123</v>
      </c>
      <c r="K334" s="31" t="s">
        <v>582</v>
      </c>
      <c r="L334" s="66" t="s">
        <v>157</v>
      </c>
      <c r="M334" s="66" t="s">
        <v>16</v>
      </c>
      <c r="N334" s="31"/>
      <c r="O334" s="94">
        <f t="shared" si="120"/>
        <v>0</v>
      </c>
      <c r="P334" s="94">
        <f t="shared" si="120"/>
        <v>0</v>
      </c>
      <c r="Q334" s="94">
        <f t="shared" si="120"/>
        <v>0</v>
      </c>
      <c r="R334" s="94">
        <f>Q334</f>
        <v>0</v>
      </c>
      <c r="S334" s="94">
        <f t="shared" si="121"/>
        <v>340000</v>
      </c>
      <c r="T334" s="94">
        <f t="shared" si="121"/>
        <v>0</v>
      </c>
    </row>
    <row r="335" spans="2:20" s="10" customFormat="1" ht="25.5" hidden="1" customHeight="1">
      <c r="B335" s="177"/>
      <c r="C335" s="172" t="s">
        <v>355</v>
      </c>
      <c r="D335" s="32" t="s">
        <v>191</v>
      </c>
      <c r="E335" s="13" t="s">
        <v>52</v>
      </c>
      <c r="F335" s="65" t="s">
        <v>188</v>
      </c>
      <c r="G335" s="65" t="s">
        <v>162</v>
      </c>
      <c r="H335" s="31" t="s">
        <v>163</v>
      </c>
      <c r="I335" s="31" t="s">
        <v>48</v>
      </c>
      <c r="J335" s="31" t="s">
        <v>123</v>
      </c>
      <c r="K335" s="31" t="s">
        <v>582</v>
      </c>
      <c r="L335" s="66" t="s">
        <v>157</v>
      </c>
      <c r="M335" s="74" t="s">
        <v>12</v>
      </c>
      <c r="N335" s="31"/>
      <c r="O335" s="94">
        <f t="shared" si="120"/>
        <v>0</v>
      </c>
      <c r="P335" s="94">
        <f t="shared" si="120"/>
        <v>0</v>
      </c>
      <c r="Q335" s="94">
        <f t="shared" si="120"/>
        <v>0</v>
      </c>
      <c r="R335" s="94">
        <f>Q335</f>
        <v>0</v>
      </c>
      <c r="S335" s="94">
        <f t="shared" si="121"/>
        <v>340000</v>
      </c>
      <c r="T335" s="94">
        <f t="shared" si="121"/>
        <v>0</v>
      </c>
    </row>
    <row r="336" spans="2:20" s="10" customFormat="1" ht="21" hidden="1" customHeight="1">
      <c r="B336" s="177"/>
      <c r="C336" s="12" t="s">
        <v>1</v>
      </c>
      <c r="D336" s="32" t="s">
        <v>191</v>
      </c>
      <c r="E336" s="13" t="s">
        <v>52</v>
      </c>
      <c r="F336" s="65" t="s">
        <v>188</v>
      </c>
      <c r="G336" s="65" t="s">
        <v>162</v>
      </c>
      <c r="H336" s="31" t="s">
        <v>163</v>
      </c>
      <c r="I336" s="31" t="s">
        <v>48</v>
      </c>
      <c r="J336" s="31" t="s">
        <v>123</v>
      </c>
      <c r="K336" s="31" t="s">
        <v>582</v>
      </c>
      <c r="L336" s="66" t="s">
        <v>157</v>
      </c>
      <c r="M336" s="66" t="s">
        <v>12</v>
      </c>
      <c r="N336" s="11" t="s">
        <v>79</v>
      </c>
      <c r="O336" s="94">
        <v>0</v>
      </c>
      <c r="P336" s="94">
        <v>0</v>
      </c>
      <c r="Q336" s="94">
        <v>0</v>
      </c>
      <c r="R336" s="94">
        <v>0</v>
      </c>
      <c r="S336" s="94">
        <v>340000</v>
      </c>
      <c r="T336" s="94">
        <v>0</v>
      </c>
    </row>
    <row r="337" spans="2:20" s="10" customFormat="1" ht="36" hidden="1" customHeight="1">
      <c r="B337" s="177"/>
      <c r="C337" s="14" t="s">
        <v>433</v>
      </c>
      <c r="D337" s="32" t="s">
        <v>191</v>
      </c>
      <c r="E337" s="13" t="s">
        <v>52</v>
      </c>
      <c r="F337" s="65" t="s">
        <v>188</v>
      </c>
      <c r="G337" s="65" t="s">
        <v>162</v>
      </c>
      <c r="H337" s="31" t="s">
        <v>163</v>
      </c>
      <c r="I337" s="31" t="s">
        <v>48</v>
      </c>
      <c r="J337" s="31" t="s">
        <v>123</v>
      </c>
      <c r="K337" s="31" t="s">
        <v>393</v>
      </c>
      <c r="L337" s="66" t="s">
        <v>157</v>
      </c>
      <c r="M337" s="66"/>
      <c r="N337" s="31"/>
      <c r="O337" s="94">
        <f t="shared" ref="O337:Q339" si="122">O338</f>
        <v>0</v>
      </c>
      <c r="P337" s="94">
        <f t="shared" si="122"/>
        <v>0</v>
      </c>
      <c r="Q337" s="94">
        <f t="shared" si="122"/>
        <v>0</v>
      </c>
      <c r="R337" s="94">
        <f>Q337</f>
        <v>0</v>
      </c>
      <c r="S337" s="94">
        <f>S338</f>
        <v>0</v>
      </c>
      <c r="T337" s="94">
        <f>S337</f>
        <v>0</v>
      </c>
    </row>
    <row r="338" spans="2:20" s="10" customFormat="1" ht="36" hidden="1" customHeight="1">
      <c r="B338" s="177"/>
      <c r="C338" s="118" t="s">
        <v>160</v>
      </c>
      <c r="D338" s="32" t="s">
        <v>191</v>
      </c>
      <c r="E338" s="13" t="s">
        <v>52</v>
      </c>
      <c r="F338" s="65" t="s">
        <v>188</v>
      </c>
      <c r="G338" s="65" t="s">
        <v>162</v>
      </c>
      <c r="H338" s="31" t="s">
        <v>163</v>
      </c>
      <c r="I338" s="31" t="s">
        <v>48</v>
      </c>
      <c r="J338" s="31" t="s">
        <v>123</v>
      </c>
      <c r="K338" s="31" t="s">
        <v>393</v>
      </c>
      <c r="L338" s="66" t="s">
        <v>157</v>
      </c>
      <c r="M338" s="66" t="s">
        <v>16</v>
      </c>
      <c r="N338" s="31"/>
      <c r="O338" s="94">
        <f t="shared" si="122"/>
        <v>0</v>
      </c>
      <c r="P338" s="94">
        <f t="shared" si="122"/>
        <v>0</v>
      </c>
      <c r="Q338" s="94">
        <f t="shared" si="122"/>
        <v>0</v>
      </c>
      <c r="R338" s="94">
        <f>Q338</f>
        <v>0</v>
      </c>
      <c r="S338" s="94">
        <f>S339</f>
        <v>0</v>
      </c>
      <c r="T338" s="94">
        <f>S338</f>
        <v>0</v>
      </c>
    </row>
    <row r="339" spans="2:20" s="10" customFormat="1" ht="25.5" hidden="1" customHeight="1">
      <c r="B339" s="177"/>
      <c r="C339" s="172" t="s">
        <v>355</v>
      </c>
      <c r="D339" s="32" t="s">
        <v>191</v>
      </c>
      <c r="E339" s="13" t="s">
        <v>52</v>
      </c>
      <c r="F339" s="65" t="s">
        <v>188</v>
      </c>
      <c r="G339" s="65" t="s">
        <v>162</v>
      </c>
      <c r="H339" s="31" t="s">
        <v>163</v>
      </c>
      <c r="I339" s="31" t="s">
        <v>48</v>
      </c>
      <c r="J339" s="31" t="s">
        <v>123</v>
      </c>
      <c r="K339" s="31" t="s">
        <v>393</v>
      </c>
      <c r="L339" s="66" t="s">
        <v>157</v>
      </c>
      <c r="M339" s="74" t="s">
        <v>12</v>
      </c>
      <c r="N339" s="31"/>
      <c r="O339" s="94">
        <f t="shared" si="122"/>
        <v>0</v>
      </c>
      <c r="P339" s="94">
        <f t="shared" si="122"/>
        <v>0</v>
      </c>
      <c r="Q339" s="94">
        <f t="shared" si="122"/>
        <v>0</v>
      </c>
      <c r="R339" s="94">
        <f>Q339</f>
        <v>0</v>
      </c>
      <c r="S339" s="94">
        <f>S340</f>
        <v>0</v>
      </c>
      <c r="T339" s="94">
        <f>S339</f>
        <v>0</v>
      </c>
    </row>
    <row r="340" spans="2:20" s="10" customFormat="1" ht="21" hidden="1" customHeight="1">
      <c r="B340" s="177"/>
      <c r="C340" s="12" t="s">
        <v>1</v>
      </c>
      <c r="D340" s="32" t="s">
        <v>191</v>
      </c>
      <c r="E340" s="13" t="s">
        <v>52</v>
      </c>
      <c r="F340" s="65" t="s">
        <v>188</v>
      </c>
      <c r="G340" s="65" t="s">
        <v>162</v>
      </c>
      <c r="H340" s="31" t="s">
        <v>163</v>
      </c>
      <c r="I340" s="31" t="s">
        <v>48</v>
      </c>
      <c r="J340" s="31" t="s">
        <v>123</v>
      </c>
      <c r="K340" s="31" t="s">
        <v>393</v>
      </c>
      <c r="L340" s="66" t="s">
        <v>157</v>
      </c>
      <c r="M340" s="66" t="s">
        <v>12</v>
      </c>
      <c r="N340" s="11" t="s">
        <v>79</v>
      </c>
      <c r="O340" s="94">
        <v>0</v>
      </c>
      <c r="P340" s="94">
        <v>0</v>
      </c>
      <c r="Q340" s="94">
        <v>0</v>
      </c>
      <c r="R340" s="94">
        <v>0</v>
      </c>
      <c r="S340" s="94">
        <v>0</v>
      </c>
      <c r="T340" s="94">
        <v>0</v>
      </c>
    </row>
    <row r="341" spans="2:20" s="10" customFormat="1" ht="21.75" hidden="1" customHeight="1">
      <c r="B341" s="177"/>
      <c r="C341" s="14" t="s">
        <v>440</v>
      </c>
      <c r="D341" s="32" t="s">
        <v>191</v>
      </c>
      <c r="E341" s="13" t="s">
        <v>52</v>
      </c>
      <c r="F341" s="65" t="s">
        <v>188</v>
      </c>
      <c r="G341" s="65" t="s">
        <v>162</v>
      </c>
      <c r="H341" s="31" t="s">
        <v>163</v>
      </c>
      <c r="I341" s="31" t="s">
        <v>48</v>
      </c>
      <c r="J341" s="31" t="s">
        <v>123</v>
      </c>
      <c r="K341" s="31" t="s">
        <v>210</v>
      </c>
      <c r="L341" s="66" t="s">
        <v>157</v>
      </c>
      <c r="M341" s="66"/>
      <c r="N341" s="31"/>
      <c r="O341" s="94">
        <f t="shared" ref="O341:Q343" si="123">O342</f>
        <v>0</v>
      </c>
      <c r="P341" s="94">
        <f t="shared" si="123"/>
        <v>0</v>
      </c>
      <c r="Q341" s="94">
        <f t="shared" si="123"/>
        <v>0</v>
      </c>
      <c r="R341" s="94">
        <f>Q341</f>
        <v>0</v>
      </c>
      <c r="S341" s="94">
        <f>S342</f>
        <v>0</v>
      </c>
      <c r="T341" s="94">
        <f>S341</f>
        <v>0</v>
      </c>
    </row>
    <row r="342" spans="2:20" s="10" customFormat="1" ht="36" hidden="1" customHeight="1">
      <c r="B342" s="177"/>
      <c r="C342" s="118" t="s">
        <v>160</v>
      </c>
      <c r="D342" s="32" t="s">
        <v>191</v>
      </c>
      <c r="E342" s="13" t="s">
        <v>52</v>
      </c>
      <c r="F342" s="65" t="s">
        <v>188</v>
      </c>
      <c r="G342" s="65" t="s">
        <v>162</v>
      </c>
      <c r="H342" s="31" t="s">
        <v>163</v>
      </c>
      <c r="I342" s="31" t="s">
        <v>48</v>
      </c>
      <c r="J342" s="31" t="s">
        <v>123</v>
      </c>
      <c r="K342" s="31" t="s">
        <v>210</v>
      </c>
      <c r="L342" s="66" t="s">
        <v>157</v>
      </c>
      <c r="M342" s="66" t="s">
        <v>16</v>
      </c>
      <c r="N342" s="31"/>
      <c r="O342" s="94">
        <f t="shared" si="123"/>
        <v>0</v>
      </c>
      <c r="P342" s="94">
        <f t="shared" si="123"/>
        <v>0</v>
      </c>
      <c r="Q342" s="94">
        <f t="shared" si="123"/>
        <v>0</v>
      </c>
      <c r="R342" s="94">
        <f>Q342</f>
        <v>0</v>
      </c>
      <c r="S342" s="94">
        <f>S343</f>
        <v>0</v>
      </c>
      <c r="T342" s="94">
        <f>S342</f>
        <v>0</v>
      </c>
    </row>
    <row r="343" spans="2:20" s="10" customFormat="1" ht="25.5" hidden="1" customHeight="1">
      <c r="B343" s="177"/>
      <c r="C343" s="172" t="s">
        <v>355</v>
      </c>
      <c r="D343" s="32" t="s">
        <v>191</v>
      </c>
      <c r="E343" s="13" t="s">
        <v>52</v>
      </c>
      <c r="F343" s="65" t="s">
        <v>188</v>
      </c>
      <c r="G343" s="65" t="s">
        <v>162</v>
      </c>
      <c r="H343" s="31" t="s">
        <v>163</v>
      </c>
      <c r="I343" s="31" t="s">
        <v>48</v>
      </c>
      <c r="J343" s="31" t="s">
        <v>123</v>
      </c>
      <c r="K343" s="31" t="s">
        <v>210</v>
      </c>
      <c r="L343" s="66" t="s">
        <v>157</v>
      </c>
      <c r="M343" s="74" t="s">
        <v>12</v>
      </c>
      <c r="N343" s="31"/>
      <c r="O343" s="94">
        <f t="shared" si="123"/>
        <v>0</v>
      </c>
      <c r="P343" s="94">
        <f t="shared" si="123"/>
        <v>0</v>
      </c>
      <c r="Q343" s="94">
        <f t="shared" si="123"/>
        <v>0</v>
      </c>
      <c r="R343" s="94">
        <f>Q343</f>
        <v>0</v>
      </c>
      <c r="S343" s="94">
        <f>S344</f>
        <v>0</v>
      </c>
      <c r="T343" s="94">
        <f>S343</f>
        <v>0</v>
      </c>
    </row>
    <row r="344" spans="2:20" s="10" customFormat="1" ht="21" hidden="1" customHeight="1">
      <c r="B344" s="177"/>
      <c r="C344" s="12" t="s">
        <v>1</v>
      </c>
      <c r="D344" s="32" t="s">
        <v>191</v>
      </c>
      <c r="E344" s="13" t="s">
        <v>52</v>
      </c>
      <c r="F344" s="65" t="s">
        <v>188</v>
      </c>
      <c r="G344" s="65" t="s">
        <v>162</v>
      </c>
      <c r="H344" s="31" t="s">
        <v>163</v>
      </c>
      <c r="I344" s="31" t="s">
        <v>48</v>
      </c>
      <c r="J344" s="31" t="s">
        <v>123</v>
      </c>
      <c r="K344" s="31" t="s">
        <v>210</v>
      </c>
      <c r="L344" s="66" t="s">
        <v>157</v>
      </c>
      <c r="M344" s="66" t="s">
        <v>12</v>
      </c>
      <c r="N344" s="11" t="s">
        <v>79</v>
      </c>
      <c r="O344" s="94">
        <v>0</v>
      </c>
      <c r="P344" s="94">
        <v>0</v>
      </c>
      <c r="Q344" s="94">
        <v>0</v>
      </c>
      <c r="R344" s="94">
        <v>0</v>
      </c>
      <c r="S344" s="94">
        <v>0</v>
      </c>
      <c r="T344" s="94">
        <v>0</v>
      </c>
    </row>
    <row r="345" spans="2:20" s="10" customFormat="1" ht="36" hidden="1" customHeight="1">
      <c r="B345" s="177"/>
      <c r="C345" s="14" t="s">
        <v>441</v>
      </c>
      <c r="D345" s="32" t="s">
        <v>191</v>
      </c>
      <c r="E345" s="13" t="s">
        <v>52</v>
      </c>
      <c r="F345" s="65" t="s">
        <v>188</v>
      </c>
      <c r="G345" s="65" t="s">
        <v>162</v>
      </c>
      <c r="H345" s="31" t="s">
        <v>163</v>
      </c>
      <c r="I345" s="31" t="s">
        <v>48</v>
      </c>
      <c r="J345" s="31" t="s">
        <v>123</v>
      </c>
      <c r="K345" s="31" t="s">
        <v>442</v>
      </c>
      <c r="L345" s="66" t="s">
        <v>157</v>
      </c>
      <c r="M345" s="66"/>
      <c r="N345" s="31"/>
      <c r="O345" s="94">
        <f t="shared" ref="O345:Q347" si="124">O346</f>
        <v>0</v>
      </c>
      <c r="P345" s="94">
        <f t="shared" si="124"/>
        <v>0</v>
      </c>
      <c r="Q345" s="94">
        <f t="shared" si="124"/>
        <v>0</v>
      </c>
      <c r="R345" s="94">
        <f>Q345</f>
        <v>0</v>
      </c>
      <c r="S345" s="94">
        <f>S346</f>
        <v>0</v>
      </c>
      <c r="T345" s="94">
        <f>S345</f>
        <v>0</v>
      </c>
    </row>
    <row r="346" spans="2:20" s="10" customFormat="1" ht="36" hidden="1" customHeight="1">
      <c r="B346" s="177"/>
      <c r="C346" s="118" t="s">
        <v>160</v>
      </c>
      <c r="D346" s="32" t="s">
        <v>191</v>
      </c>
      <c r="E346" s="13" t="s">
        <v>52</v>
      </c>
      <c r="F346" s="65" t="s">
        <v>188</v>
      </c>
      <c r="G346" s="65" t="s">
        <v>162</v>
      </c>
      <c r="H346" s="31" t="s">
        <v>163</v>
      </c>
      <c r="I346" s="31" t="s">
        <v>48</v>
      </c>
      <c r="J346" s="31" t="s">
        <v>123</v>
      </c>
      <c r="K346" s="31" t="s">
        <v>442</v>
      </c>
      <c r="L346" s="66" t="s">
        <v>157</v>
      </c>
      <c r="M346" s="66" t="s">
        <v>16</v>
      </c>
      <c r="N346" s="31"/>
      <c r="O346" s="94">
        <f t="shared" si="124"/>
        <v>0</v>
      </c>
      <c r="P346" s="94">
        <f t="shared" si="124"/>
        <v>0</v>
      </c>
      <c r="Q346" s="94">
        <f t="shared" si="124"/>
        <v>0</v>
      </c>
      <c r="R346" s="94">
        <f>Q346</f>
        <v>0</v>
      </c>
      <c r="S346" s="94">
        <f>S347</f>
        <v>0</v>
      </c>
      <c r="T346" s="94">
        <f>S346</f>
        <v>0</v>
      </c>
    </row>
    <row r="347" spans="2:20" s="10" customFormat="1" ht="25.5" hidden="1" customHeight="1">
      <c r="B347" s="177"/>
      <c r="C347" s="172" t="s">
        <v>355</v>
      </c>
      <c r="D347" s="32" t="s">
        <v>191</v>
      </c>
      <c r="E347" s="13" t="s">
        <v>52</v>
      </c>
      <c r="F347" s="65" t="s">
        <v>188</v>
      </c>
      <c r="G347" s="65" t="s">
        <v>162</v>
      </c>
      <c r="H347" s="31" t="s">
        <v>163</v>
      </c>
      <c r="I347" s="31" t="s">
        <v>48</v>
      </c>
      <c r="J347" s="31" t="s">
        <v>123</v>
      </c>
      <c r="K347" s="31" t="s">
        <v>442</v>
      </c>
      <c r="L347" s="66" t="s">
        <v>157</v>
      </c>
      <c r="M347" s="74" t="s">
        <v>12</v>
      </c>
      <c r="N347" s="31"/>
      <c r="O347" s="94">
        <f t="shared" si="124"/>
        <v>0</v>
      </c>
      <c r="P347" s="94">
        <f t="shared" si="124"/>
        <v>0</v>
      </c>
      <c r="Q347" s="94">
        <f t="shared" si="124"/>
        <v>0</v>
      </c>
      <c r="R347" s="94">
        <f>Q347</f>
        <v>0</v>
      </c>
      <c r="S347" s="94">
        <f>S348</f>
        <v>0</v>
      </c>
      <c r="T347" s="94">
        <f>S347</f>
        <v>0</v>
      </c>
    </row>
    <row r="348" spans="2:20" s="10" customFormat="1" ht="21" hidden="1" customHeight="1">
      <c r="B348" s="177"/>
      <c r="C348" s="12" t="s">
        <v>1</v>
      </c>
      <c r="D348" s="32" t="s">
        <v>191</v>
      </c>
      <c r="E348" s="13" t="s">
        <v>52</v>
      </c>
      <c r="F348" s="65" t="s">
        <v>188</v>
      </c>
      <c r="G348" s="65" t="s">
        <v>162</v>
      </c>
      <c r="H348" s="31" t="s">
        <v>163</v>
      </c>
      <c r="I348" s="31" t="s">
        <v>48</v>
      </c>
      <c r="J348" s="31" t="s">
        <v>123</v>
      </c>
      <c r="K348" s="31" t="s">
        <v>442</v>
      </c>
      <c r="L348" s="66" t="s">
        <v>157</v>
      </c>
      <c r="M348" s="66" t="s">
        <v>12</v>
      </c>
      <c r="N348" s="11" t="s">
        <v>79</v>
      </c>
      <c r="O348" s="94">
        <v>0</v>
      </c>
      <c r="P348" s="94">
        <v>0</v>
      </c>
      <c r="Q348" s="94">
        <v>0</v>
      </c>
      <c r="R348" s="94">
        <v>0</v>
      </c>
      <c r="S348" s="94">
        <v>0</v>
      </c>
      <c r="T348" s="94">
        <v>0</v>
      </c>
    </row>
    <row r="349" spans="2:20" s="10" customFormat="1" ht="36" hidden="1" customHeight="1">
      <c r="B349" s="177"/>
      <c r="C349" s="14" t="s">
        <v>444</v>
      </c>
      <c r="D349" s="32" t="s">
        <v>191</v>
      </c>
      <c r="E349" s="13" t="s">
        <v>52</v>
      </c>
      <c r="F349" s="65" t="s">
        <v>188</v>
      </c>
      <c r="G349" s="65" t="s">
        <v>162</v>
      </c>
      <c r="H349" s="31" t="s">
        <v>163</v>
      </c>
      <c r="I349" s="31" t="s">
        <v>48</v>
      </c>
      <c r="J349" s="31" t="s">
        <v>123</v>
      </c>
      <c r="K349" s="31" t="s">
        <v>443</v>
      </c>
      <c r="L349" s="66" t="s">
        <v>157</v>
      </c>
      <c r="M349" s="66"/>
      <c r="N349" s="31"/>
      <c r="O349" s="94">
        <f t="shared" ref="O349:Q351" si="125">O350</f>
        <v>0</v>
      </c>
      <c r="P349" s="94">
        <f t="shared" si="125"/>
        <v>0</v>
      </c>
      <c r="Q349" s="94">
        <f t="shared" si="125"/>
        <v>0</v>
      </c>
      <c r="R349" s="94">
        <f>Q349</f>
        <v>0</v>
      </c>
      <c r="S349" s="94">
        <f>S350</f>
        <v>0</v>
      </c>
      <c r="T349" s="94">
        <f>S349</f>
        <v>0</v>
      </c>
    </row>
    <row r="350" spans="2:20" s="10" customFormat="1" ht="36" hidden="1" customHeight="1">
      <c r="B350" s="177"/>
      <c r="C350" s="118" t="s">
        <v>160</v>
      </c>
      <c r="D350" s="32" t="s">
        <v>191</v>
      </c>
      <c r="E350" s="13" t="s">
        <v>52</v>
      </c>
      <c r="F350" s="65" t="s">
        <v>188</v>
      </c>
      <c r="G350" s="65" t="s">
        <v>162</v>
      </c>
      <c r="H350" s="31" t="s">
        <v>163</v>
      </c>
      <c r="I350" s="31" t="s">
        <v>48</v>
      </c>
      <c r="J350" s="31" t="s">
        <v>123</v>
      </c>
      <c r="K350" s="31" t="s">
        <v>443</v>
      </c>
      <c r="L350" s="66" t="s">
        <v>157</v>
      </c>
      <c r="M350" s="66" t="s">
        <v>16</v>
      </c>
      <c r="N350" s="31"/>
      <c r="O350" s="94">
        <f t="shared" si="125"/>
        <v>0</v>
      </c>
      <c r="P350" s="94">
        <f t="shared" si="125"/>
        <v>0</v>
      </c>
      <c r="Q350" s="94">
        <f t="shared" si="125"/>
        <v>0</v>
      </c>
      <c r="R350" s="94">
        <f>Q350</f>
        <v>0</v>
      </c>
      <c r="S350" s="94">
        <f>S351</f>
        <v>0</v>
      </c>
      <c r="T350" s="94">
        <f>S350</f>
        <v>0</v>
      </c>
    </row>
    <row r="351" spans="2:20" s="10" customFormat="1" ht="25.5" hidden="1" customHeight="1">
      <c r="B351" s="177"/>
      <c r="C351" s="172" t="s">
        <v>355</v>
      </c>
      <c r="D351" s="32" t="s">
        <v>191</v>
      </c>
      <c r="E351" s="13" t="s">
        <v>52</v>
      </c>
      <c r="F351" s="65" t="s">
        <v>188</v>
      </c>
      <c r="G351" s="65" t="s">
        <v>162</v>
      </c>
      <c r="H351" s="31" t="s">
        <v>163</v>
      </c>
      <c r="I351" s="31" t="s">
        <v>48</v>
      </c>
      <c r="J351" s="31" t="s">
        <v>123</v>
      </c>
      <c r="K351" s="31" t="s">
        <v>443</v>
      </c>
      <c r="L351" s="66" t="s">
        <v>157</v>
      </c>
      <c r="M351" s="74" t="s">
        <v>12</v>
      </c>
      <c r="N351" s="31"/>
      <c r="O351" s="94">
        <f t="shared" si="125"/>
        <v>0</v>
      </c>
      <c r="P351" s="94">
        <f t="shared" si="125"/>
        <v>0</v>
      </c>
      <c r="Q351" s="94">
        <f t="shared" si="125"/>
        <v>0</v>
      </c>
      <c r="R351" s="94">
        <f>Q351</f>
        <v>0</v>
      </c>
      <c r="S351" s="94">
        <f>S352</f>
        <v>0</v>
      </c>
      <c r="T351" s="94">
        <f>S351</f>
        <v>0</v>
      </c>
    </row>
    <row r="352" spans="2:20" s="10" customFormat="1" ht="21" hidden="1" customHeight="1">
      <c r="B352" s="177"/>
      <c r="C352" s="12" t="s">
        <v>1</v>
      </c>
      <c r="D352" s="32" t="s">
        <v>191</v>
      </c>
      <c r="E352" s="13" t="s">
        <v>52</v>
      </c>
      <c r="F352" s="65" t="s">
        <v>188</v>
      </c>
      <c r="G352" s="65" t="s">
        <v>162</v>
      </c>
      <c r="H352" s="31" t="s">
        <v>163</v>
      </c>
      <c r="I352" s="31" t="s">
        <v>48</v>
      </c>
      <c r="J352" s="31" t="s">
        <v>123</v>
      </c>
      <c r="K352" s="31" t="s">
        <v>443</v>
      </c>
      <c r="L352" s="66" t="s">
        <v>157</v>
      </c>
      <c r="M352" s="66" t="s">
        <v>12</v>
      </c>
      <c r="N352" s="11" t="s">
        <v>79</v>
      </c>
      <c r="O352" s="94">
        <v>0</v>
      </c>
      <c r="P352" s="94">
        <v>0</v>
      </c>
      <c r="Q352" s="94">
        <v>0</v>
      </c>
      <c r="R352" s="94">
        <v>0</v>
      </c>
      <c r="S352" s="94">
        <v>0</v>
      </c>
      <c r="T352" s="94">
        <v>0</v>
      </c>
    </row>
    <row r="353" spans="2:20" s="10" customFormat="1" ht="36" hidden="1" customHeight="1">
      <c r="B353" s="177"/>
      <c r="C353" s="14" t="s">
        <v>489</v>
      </c>
      <c r="D353" s="32" t="s">
        <v>191</v>
      </c>
      <c r="E353" s="13" t="s">
        <v>52</v>
      </c>
      <c r="F353" s="65" t="s">
        <v>188</v>
      </c>
      <c r="G353" s="65" t="s">
        <v>162</v>
      </c>
      <c r="H353" s="31" t="s">
        <v>163</v>
      </c>
      <c r="I353" s="31" t="s">
        <v>48</v>
      </c>
      <c r="J353" s="31" t="s">
        <v>123</v>
      </c>
      <c r="K353" s="31" t="s">
        <v>490</v>
      </c>
      <c r="L353" s="66" t="s">
        <v>157</v>
      </c>
      <c r="M353" s="66"/>
      <c r="N353" s="31"/>
      <c r="O353" s="94">
        <f t="shared" ref="O353:S355" si="126">O354</f>
        <v>0</v>
      </c>
      <c r="P353" s="94">
        <f t="shared" si="126"/>
        <v>0</v>
      </c>
      <c r="Q353" s="94">
        <f t="shared" si="126"/>
        <v>0</v>
      </c>
      <c r="R353" s="94">
        <f t="shared" si="126"/>
        <v>0</v>
      </c>
      <c r="S353" s="94">
        <f t="shared" si="126"/>
        <v>0</v>
      </c>
      <c r="T353" s="94">
        <f>S353</f>
        <v>0</v>
      </c>
    </row>
    <row r="354" spans="2:20" s="10" customFormat="1" ht="36" hidden="1" customHeight="1">
      <c r="B354" s="177"/>
      <c r="C354" s="118" t="s">
        <v>160</v>
      </c>
      <c r="D354" s="32" t="s">
        <v>191</v>
      </c>
      <c r="E354" s="13" t="s">
        <v>52</v>
      </c>
      <c r="F354" s="65" t="s">
        <v>188</v>
      </c>
      <c r="G354" s="65" t="s">
        <v>162</v>
      </c>
      <c r="H354" s="31" t="s">
        <v>163</v>
      </c>
      <c r="I354" s="31" t="s">
        <v>48</v>
      </c>
      <c r="J354" s="31" t="s">
        <v>123</v>
      </c>
      <c r="K354" s="31" t="s">
        <v>490</v>
      </c>
      <c r="L354" s="66" t="s">
        <v>157</v>
      </c>
      <c r="M354" s="66" t="s">
        <v>16</v>
      </c>
      <c r="N354" s="31"/>
      <c r="O354" s="94">
        <f t="shared" si="126"/>
        <v>0</v>
      </c>
      <c r="P354" s="94">
        <f t="shared" si="126"/>
        <v>0</v>
      </c>
      <c r="Q354" s="94">
        <f t="shared" si="126"/>
        <v>0</v>
      </c>
      <c r="R354" s="94">
        <f t="shared" si="126"/>
        <v>0</v>
      </c>
      <c r="S354" s="94">
        <f t="shared" si="126"/>
        <v>0</v>
      </c>
      <c r="T354" s="94">
        <f>S354</f>
        <v>0</v>
      </c>
    </row>
    <row r="355" spans="2:20" s="10" customFormat="1" ht="25.5" hidden="1" customHeight="1">
      <c r="B355" s="177"/>
      <c r="C355" s="172" t="s">
        <v>355</v>
      </c>
      <c r="D355" s="32" t="s">
        <v>191</v>
      </c>
      <c r="E355" s="13" t="s">
        <v>52</v>
      </c>
      <c r="F355" s="65" t="s">
        <v>188</v>
      </c>
      <c r="G355" s="65" t="s">
        <v>162</v>
      </c>
      <c r="H355" s="31" t="s">
        <v>163</v>
      </c>
      <c r="I355" s="31" t="s">
        <v>48</v>
      </c>
      <c r="J355" s="31" t="s">
        <v>123</v>
      </c>
      <c r="K355" s="31" t="s">
        <v>490</v>
      </c>
      <c r="L355" s="66" t="s">
        <v>157</v>
      </c>
      <c r="M355" s="74" t="s">
        <v>12</v>
      </c>
      <c r="N355" s="31"/>
      <c r="O355" s="94">
        <f t="shared" si="126"/>
        <v>0</v>
      </c>
      <c r="P355" s="94">
        <f t="shared" si="126"/>
        <v>0</v>
      </c>
      <c r="Q355" s="94">
        <f t="shared" si="126"/>
        <v>0</v>
      </c>
      <c r="R355" s="94">
        <f t="shared" si="126"/>
        <v>0</v>
      </c>
      <c r="S355" s="94">
        <f t="shared" si="126"/>
        <v>0</v>
      </c>
      <c r="T355" s="94">
        <f>S355</f>
        <v>0</v>
      </c>
    </row>
    <row r="356" spans="2:20" s="10" customFormat="1" ht="21" hidden="1" customHeight="1">
      <c r="B356" s="177"/>
      <c r="C356" s="12" t="s">
        <v>1</v>
      </c>
      <c r="D356" s="32" t="s">
        <v>191</v>
      </c>
      <c r="E356" s="13" t="s">
        <v>52</v>
      </c>
      <c r="F356" s="65" t="s">
        <v>188</v>
      </c>
      <c r="G356" s="65" t="s">
        <v>162</v>
      </c>
      <c r="H356" s="31" t="s">
        <v>163</v>
      </c>
      <c r="I356" s="31" t="s">
        <v>48</v>
      </c>
      <c r="J356" s="31" t="s">
        <v>123</v>
      </c>
      <c r="K356" s="31" t="s">
        <v>490</v>
      </c>
      <c r="L356" s="66" t="s">
        <v>157</v>
      </c>
      <c r="M356" s="66" t="s">
        <v>12</v>
      </c>
      <c r="N356" s="11" t="s">
        <v>79</v>
      </c>
      <c r="O356" s="94">
        <v>0</v>
      </c>
      <c r="P356" s="94">
        <v>0</v>
      </c>
      <c r="Q356" s="94">
        <v>0</v>
      </c>
      <c r="R356" s="94">
        <v>0</v>
      </c>
      <c r="S356" s="94">
        <v>0</v>
      </c>
      <c r="T356" s="94">
        <v>0</v>
      </c>
    </row>
    <row r="357" spans="2:20" s="10" customFormat="1" ht="36" hidden="1" customHeight="1">
      <c r="B357" s="177"/>
      <c r="C357" s="14" t="s">
        <v>433</v>
      </c>
      <c r="D357" s="32" t="s">
        <v>191</v>
      </c>
      <c r="E357" s="13" t="s">
        <v>52</v>
      </c>
      <c r="F357" s="65" t="s">
        <v>188</v>
      </c>
      <c r="G357" s="65" t="s">
        <v>162</v>
      </c>
      <c r="H357" s="31" t="s">
        <v>163</v>
      </c>
      <c r="I357" s="31" t="s">
        <v>48</v>
      </c>
      <c r="J357" s="31" t="s">
        <v>123</v>
      </c>
      <c r="K357" s="31" t="s">
        <v>393</v>
      </c>
      <c r="L357" s="66" t="s">
        <v>157</v>
      </c>
      <c r="M357" s="66"/>
      <c r="N357" s="31"/>
      <c r="O357" s="94">
        <f t="shared" ref="O357:Q359" si="127">O358</f>
        <v>0</v>
      </c>
      <c r="P357" s="94">
        <f t="shared" si="127"/>
        <v>0</v>
      </c>
      <c r="Q357" s="94">
        <f t="shared" si="127"/>
        <v>0</v>
      </c>
      <c r="R357" s="94">
        <f>Q357</f>
        <v>0</v>
      </c>
      <c r="S357" s="94">
        <f>S358</f>
        <v>0</v>
      </c>
      <c r="T357" s="94">
        <f>S357</f>
        <v>0</v>
      </c>
    </row>
    <row r="358" spans="2:20" s="10" customFormat="1" ht="36" hidden="1" customHeight="1">
      <c r="B358" s="177"/>
      <c r="C358" s="118" t="s">
        <v>160</v>
      </c>
      <c r="D358" s="32" t="s">
        <v>191</v>
      </c>
      <c r="E358" s="13" t="s">
        <v>52</v>
      </c>
      <c r="F358" s="65" t="s">
        <v>188</v>
      </c>
      <c r="G358" s="65" t="s">
        <v>162</v>
      </c>
      <c r="H358" s="31" t="s">
        <v>163</v>
      </c>
      <c r="I358" s="31" t="s">
        <v>48</v>
      </c>
      <c r="J358" s="31" t="s">
        <v>123</v>
      </c>
      <c r="K358" s="31" t="s">
        <v>393</v>
      </c>
      <c r="L358" s="66" t="s">
        <v>157</v>
      </c>
      <c r="M358" s="66" t="s">
        <v>16</v>
      </c>
      <c r="N358" s="31"/>
      <c r="O358" s="94">
        <f t="shared" si="127"/>
        <v>0</v>
      </c>
      <c r="P358" s="94">
        <f t="shared" si="127"/>
        <v>0</v>
      </c>
      <c r="Q358" s="94">
        <f t="shared" si="127"/>
        <v>0</v>
      </c>
      <c r="R358" s="94">
        <f>Q358</f>
        <v>0</v>
      </c>
      <c r="S358" s="94">
        <f>S359</f>
        <v>0</v>
      </c>
      <c r="T358" s="94">
        <f>S358</f>
        <v>0</v>
      </c>
    </row>
    <row r="359" spans="2:20" s="10" customFormat="1" ht="25.5" hidden="1" customHeight="1">
      <c r="B359" s="177"/>
      <c r="C359" s="172" t="s">
        <v>355</v>
      </c>
      <c r="D359" s="32" t="s">
        <v>191</v>
      </c>
      <c r="E359" s="13" t="s">
        <v>52</v>
      </c>
      <c r="F359" s="65" t="s">
        <v>188</v>
      </c>
      <c r="G359" s="65" t="s">
        <v>162</v>
      </c>
      <c r="H359" s="31" t="s">
        <v>163</v>
      </c>
      <c r="I359" s="31" t="s">
        <v>48</v>
      </c>
      <c r="J359" s="31" t="s">
        <v>123</v>
      </c>
      <c r="K359" s="31" t="s">
        <v>393</v>
      </c>
      <c r="L359" s="66" t="s">
        <v>157</v>
      </c>
      <c r="M359" s="74" t="s">
        <v>12</v>
      </c>
      <c r="N359" s="31"/>
      <c r="O359" s="94">
        <f t="shared" si="127"/>
        <v>0</v>
      </c>
      <c r="P359" s="94">
        <f t="shared" si="127"/>
        <v>0</v>
      </c>
      <c r="Q359" s="94">
        <f t="shared" si="127"/>
        <v>0</v>
      </c>
      <c r="R359" s="94">
        <f>Q359</f>
        <v>0</v>
      </c>
      <c r="S359" s="94">
        <f>S360</f>
        <v>0</v>
      </c>
      <c r="T359" s="94">
        <f>S359</f>
        <v>0</v>
      </c>
    </row>
    <row r="360" spans="2:20" s="10" customFormat="1" ht="21" hidden="1" customHeight="1">
      <c r="B360" s="177"/>
      <c r="C360" s="12" t="s">
        <v>1</v>
      </c>
      <c r="D360" s="32" t="s">
        <v>191</v>
      </c>
      <c r="E360" s="13" t="s">
        <v>52</v>
      </c>
      <c r="F360" s="65" t="s">
        <v>188</v>
      </c>
      <c r="G360" s="65" t="s">
        <v>162</v>
      </c>
      <c r="H360" s="31" t="s">
        <v>163</v>
      </c>
      <c r="I360" s="31" t="s">
        <v>48</v>
      </c>
      <c r="J360" s="31" t="s">
        <v>123</v>
      </c>
      <c r="K360" s="31" t="s">
        <v>393</v>
      </c>
      <c r="L360" s="66" t="s">
        <v>157</v>
      </c>
      <c r="M360" s="66" t="s">
        <v>12</v>
      </c>
      <c r="N360" s="11" t="s">
        <v>79</v>
      </c>
      <c r="O360" s="94">
        <v>0</v>
      </c>
      <c r="P360" s="94">
        <v>0</v>
      </c>
      <c r="Q360" s="94">
        <v>0</v>
      </c>
      <c r="R360" s="94">
        <v>0</v>
      </c>
      <c r="S360" s="94">
        <v>0</v>
      </c>
      <c r="T360" s="94">
        <v>0</v>
      </c>
    </row>
    <row r="361" spans="2:20" s="10" customFormat="1" ht="36" hidden="1" customHeight="1">
      <c r="B361" s="177"/>
      <c r="C361" s="14" t="s">
        <v>498</v>
      </c>
      <c r="D361" s="32" t="s">
        <v>191</v>
      </c>
      <c r="E361" s="13" t="s">
        <v>52</v>
      </c>
      <c r="F361" s="65" t="s">
        <v>188</v>
      </c>
      <c r="G361" s="65" t="s">
        <v>162</v>
      </c>
      <c r="H361" s="31" t="s">
        <v>163</v>
      </c>
      <c r="I361" s="31" t="s">
        <v>48</v>
      </c>
      <c r="J361" s="31" t="s">
        <v>123</v>
      </c>
      <c r="K361" s="31" t="s">
        <v>497</v>
      </c>
      <c r="L361" s="66" t="s">
        <v>157</v>
      </c>
      <c r="M361" s="66"/>
      <c r="N361" s="31"/>
      <c r="O361" s="94"/>
      <c r="P361" s="94">
        <f t="shared" ref="O361:S363" si="128">P362</f>
        <v>0</v>
      </c>
      <c r="Q361" s="94">
        <f t="shared" si="128"/>
        <v>0</v>
      </c>
      <c r="R361" s="94">
        <f>Q361</f>
        <v>0</v>
      </c>
      <c r="S361" s="94">
        <f t="shared" si="128"/>
        <v>0</v>
      </c>
      <c r="T361" s="94">
        <f>T362</f>
        <v>0</v>
      </c>
    </row>
    <row r="362" spans="2:20" s="10" customFormat="1" ht="36" hidden="1" customHeight="1">
      <c r="B362" s="177"/>
      <c r="C362" s="118" t="s">
        <v>160</v>
      </c>
      <c r="D362" s="32" t="s">
        <v>191</v>
      </c>
      <c r="E362" s="13" t="s">
        <v>52</v>
      </c>
      <c r="F362" s="65" t="s">
        <v>188</v>
      </c>
      <c r="G362" s="65" t="s">
        <v>162</v>
      </c>
      <c r="H362" s="31" t="s">
        <v>163</v>
      </c>
      <c r="I362" s="31" t="s">
        <v>48</v>
      </c>
      <c r="J362" s="31" t="s">
        <v>123</v>
      </c>
      <c r="K362" s="31" t="s">
        <v>497</v>
      </c>
      <c r="L362" s="66" t="s">
        <v>157</v>
      </c>
      <c r="M362" s="66" t="s">
        <v>16</v>
      </c>
      <c r="N362" s="31"/>
      <c r="O362" s="94">
        <f t="shared" si="128"/>
        <v>0</v>
      </c>
      <c r="P362" s="94">
        <f t="shared" si="128"/>
        <v>0</v>
      </c>
      <c r="Q362" s="94">
        <f t="shared" si="128"/>
        <v>0</v>
      </c>
      <c r="R362" s="94">
        <f>Q362</f>
        <v>0</v>
      </c>
      <c r="S362" s="94">
        <f t="shared" si="128"/>
        <v>0</v>
      </c>
      <c r="T362" s="94">
        <v>0</v>
      </c>
    </row>
    <row r="363" spans="2:20" s="10" customFormat="1" ht="25.5" hidden="1" customHeight="1">
      <c r="B363" s="177"/>
      <c r="C363" s="172" t="s">
        <v>355</v>
      </c>
      <c r="D363" s="32" t="s">
        <v>191</v>
      </c>
      <c r="E363" s="13" t="s">
        <v>52</v>
      </c>
      <c r="F363" s="65" t="s">
        <v>188</v>
      </c>
      <c r="G363" s="65" t="s">
        <v>162</v>
      </c>
      <c r="H363" s="31" t="s">
        <v>163</v>
      </c>
      <c r="I363" s="31" t="s">
        <v>48</v>
      </c>
      <c r="J363" s="31" t="s">
        <v>123</v>
      </c>
      <c r="K363" s="31" t="s">
        <v>497</v>
      </c>
      <c r="L363" s="66" t="s">
        <v>157</v>
      </c>
      <c r="M363" s="74" t="s">
        <v>12</v>
      </c>
      <c r="N363" s="31"/>
      <c r="O363" s="94">
        <f t="shared" si="128"/>
        <v>0</v>
      </c>
      <c r="P363" s="94">
        <f t="shared" si="128"/>
        <v>0</v>
      </c>
      <c r="Q363" s="94">
        <f t="shared" si="128"/>
        <v>0</v>
      </c>
      <c r="R363" s="94">
        <f>Q363</f>
        <v>0</v>
      </c>
      <c r="S363" s="94">
        <f t="shared" si="128"/>
        <v>0</v>
      </c>
      <c r="T363" s="94">
        <v>0</v>
      </c>
    </row>
    <row r="364" spans="2:20" s="10" customFormat="1" ht="21" hidden="1" customHeight="1">
      <c r="B364" s="177"/>
      <c r="C364" s="12" t="s">
        <v>1</v>
      </c>
      <c r="D364" s="32" t="s">
        <v>191</v>
      </c>
      <c r="E364" s="13" t="s">
        <v>52</v>
      </c>
      <c r="F364" s="65" t="s">
        <v>188</v>
      </c>
      <c r="G364" s="65" t="s">
        <v>162</v>
      </c>
      <c r="H364" s="31" t="s">
        <v>163</v>
      </c>
      <c r="I364" s="31" t="s">
        <v>48</v>
      </c>
      <c r="J364" s="31" t="s">
        <v>123</v>
      </c>
      <c r="K364" s="31" t="s">
        <v>497</v>
      </c>
      <c r="L364" s="66" t="s">
        <v>157</v>
      </c>
      <c r="M364" s="66" t="s">
        <v>12</v>
      </c>
      <c r="N364" s="11" t="s">
        <v>79</v>
      </c>
      <c r="O364" s="94">
        <v>0</v>
      </c>
      <c r="P364" s="94">
        <v>0</v>
      </c>
      <c r="Q364" s="94">
        <v>0</v>
      </c>
      <c r="R364" s="94">
        <v>0</v>
      </c>
      <c r="S364" s="94">
        <v>0</v>
      </c>
      <c r="T364" s="94">
        <v>0</v>
      </c>
    </row>
    <row r="365" spans="2:20" s="10" customFormat="1" ht="39" hidden="1" customHeight="1">
      <c r="B365" s="177"/>
      <c r="C365" s="14" t="s">
        <v>499</v>
      </c>
      <c r="D365" s="32" t="s">
        <v>191</v>
      </c>
      <c r="E365" s="13" t="s">
        <v>52</v>
      </c>
      <c r="F365" s="65" t="s">
        <v>188</v>
      </c>
      <c r="G365" s="65" t="s">
        <v>162</v>
      </c>
      <c r="H365" s="31" t="s">
        <v>163</v>
      </c>
      <c r="I365" s="31" t="s">
        <v>48</v>
      </c>
      <c r="J365" s="31" t="s">
        <v>123</v>
      </c>
      <c r="K365" s="31" t="s">
        <v>500</v>
      </c>
      <c r="L365" s="66" t="s">
        <v>157</v>
      </c>
      <c r="M365" s="66"/>
      <c r="N365" s="31"/>
      <c r="O365" s="94">
        <f t="shared" ref="O365:T379" si="129">O366</f>
        <v>0</v>
      </c>
      <c r="P365" s="94">
        <f t="shared" si="129"/>
        <v>0</v>
      </c>
      <c r="Q365" s="94">
        <f t="shared" si="129"/>
        <v>0</v>
      </c>
      <c r="R365" s="94">
        <f>Q365</f>
        <v>0</v>
      </c>
      <c r="S365" s="94">
        <f t="shared" si="129"/>
        <v>0</v>
      </c>
      <c r="T365" s="94">
        <f t="shared" si="129"/>
        <v>0</v>
      </c>
    </row>
    <row r="366" spans="2:20" s="10" customFormat="1" ht="36" hidden="1" customHeight="1">
      <c r="B366" s="177"/>
      <c r="C366" s="118" t="s">
        <v>160</v>
      </c>
      <c r="D366" s="32" t="s">
        <v>191</v>
      </c>
      <c r="E366" s="13" t="s">
        <v>52</v>
      </c>
      <c r="F366" s="65" t="s">
        <v>188</v>
      </c>
      <c r="G366" s="65" t="s">
        <v>162</v>
      </c>
      <c r="H366" s="31" t="s">
        <v>163</v>
      </c>
      <c r="I366" s="31" t="s">
        <v>48</v>
      </c>
      <c r="J366" s="31" t="s">
        <v>123</v>
      </c>
      <c r="K366" s="31" t="s">
        <v>500</v>
      </c>
      <c r="L366" s="66" t="s">
        <v>157</v>
      </c>
      <c r="M366" s="66" t="s">
        <v>16</v>
      </c>
      <c r="N366" s="31"/>
      <c r="O366" s="94">
        <f t="shared" si="129"/>
        <v>0</v>
      </c>
      <c r="P366" s="94">
        <f t="shared" si="129"/>
        <v>0</v>
      </c>
      <c r="Q366" s="94">
        <f t="shared" si="129"/>
        <v>0</v>
      </c>
      <c r="R366" s="94">
        <f>Q366</f>
        <v>0</v>
      </c>
      <c r="S366" s="94">
        <f t="shared" si="129"/>
        <v>0</v>
      </c>
      <c r="T366" s="94">
        <f t="shared" si="129"/>
        <v>0</v>
      </c>
    </row>
    <row r="367" spans="2:20" s="10" customFormat="1" ht="36" hidden="1" customHeight="1">
      <c r="B367" s="177"/>
      <c r="C367" s="172" t="s">
        <v>468</v>
      </c>
      <c r="D367" s="32" t="s">
        <v>191</v>
      </c>
      <c r="E367" s="13" t="s">
        <v>52</v>
      </c>
      <c r="F367" s="65" t="s">
        <v>188</v>
      </c>
      <c r="G367" s="65" t="s">
        <v>162</v>
      </c>
      <c r="H367" s="31" t="s">
        <v>163</v>
      </c>
      <c r="I367" s="31" t="s">
        <v>48</v>
      </c>
      <c r="J367" s="31" t="s">
        <v>123</v>
      </c>
      <c r="K367" s="31" t="s">
        <v>500</v>
      </c>
      <c r="L367" s="66" t="s">
        <v>157</v>
      </c>
      <c r="M367" s="74" t="s">
        <v>12</v>
      </c>
      <c r="N367" s="31"/>
      <c r="O367" s="94">
        <f t="shared" si="129"/>
        <v>0</v>
      </c>
      <c r="P367" s="94">
        <f t="shared" si="129"/>
        <v>0</v>
      </c>
      <c r="Q367" s="94">
        <f t="shared" si="129"/>
        <v>0</v>
      </c>
      <c r="R367" s="94">
        <f>Q367</f>
        <v>0</v>
      </c>
      <c r="S367" s="94">
        <f t="shared" si="129"/>
        <v>0</v>
      </c>
      <c r="T367" s="94">
        <f t="shared" si="129"/>
        <v>0</v>
      </c>
    </row>
    <row r="368" spans="2:20" s="10" customFormat="1" ht="24" hidden="1" customHeight="1">
      <c r="B368" s="177"/>
      <c r="C368" s="12" t="s">
        <v>1</v>
      </c>
      <c r="D368" s="32" t="s">
        <v>191</v>
      </c>
      <c r="E368" s="13" t="s">
        <v>52</v>
      </c>
      <c r="F368" s="65" t="s">
        <v>188</v>
      </c>
      <c r="G368" s="65" t="s">
        <v>162</v>
      </c>
      <c r="H368" s="31" t="s">
        <v>163</v>
      </c>
      <c r="I368" s="31" t="s">
        <v>48</v>
      </c>
      <c r="J368" s="31" t="s">
        <v>123</v>
      </c>
      <c r="K368" s="31" t="s">
        <v>500</v>
      </c>
      <c r="L368" s="66" t="s">
        <v>157</v>
      </c>
      <c r="M368" s="74" t="s">
        <v>12</v>
      </c>
      <c r="N368" s="11" t="s">
        <v>79</v>
      </c>
      <c r="O368" s="94">
        <v>0</v>
      </c>
      <c r="P368" s="94">
        <f>O368</f>
        <v>0</v>
      </c>
      <c r="Q368" s="94">
        <v>0</v>
      </c>
      <c r="R368" s="94">
        <v>0</v>
      </c>
      <c r="S368" s="94">
        <v>0</v>
      </c>
      <c r="T368" s="94">
        <v>0</v>
      </c>
    </row>
    <row r="369" spans="2:20" s="10" customFormat="1" ht="37.5" hidden="1" customHeight="1">
      <c r="B369" s="177"/>
      <c r="C369" s="14" t="s">
        <v>548</v>
      </c>
      <c r="D369" s="32" t="s">
        <v>191</v>
      </c>
      <c r="E369" s="13" t="s">
        <v>52</v>
      </c>
      <c r="F369" s="65" t="s">
        <v>188</v>
      </c>
      <c r="G369" s="65" t="s">
        <v>162</v>
      </c>
      <c r="H369" s="31" t="s">
        <v>163</v>
      </c>
      <c r="I369" s="31" t="s">
        <v>48</v>
      </c>
      <c r="J369" s="31" t="s">
        <v>123</v>
      </c>
      <c r="K369" s="31" t="s">
        <v>547</v>
      </c>
      <c r="L369" s="66" t="s">
        <v>157</v>
      </c>
      <c r="M369" s="66"/>
      <c r="N369" s="31"/>
      <c r="O369" s="94">
        <f t="shared" si="129"/>
        <v>0</v>
      </c>
      <c r="P369" s="94">
        <f t="shared" si="129"/>
        <v>0</v>
      </c>
      <c r="Q369" s="94">
        <f t="shared" si="129"/>
        <v>0</v>
      </c>
      <c r="R369" s="94">
        <f>Q369</f>
        <v>0</v>
      </c>
      <c r="S369" s="94">
        <f t="shared" si="129"/>
        <v>0</v>
      </c>
      <c r="T369" s="94">
        <f t="shared" si="129"/>
        <v>0</v>
      </c>
    </row>
    <row r="370" spans="2:20" s="10" customFormat="1" ht="24" hidden="1" customHeight="1">
      <c r="B370" s="177"/>
      <c r="C370" s="118" t="s">
        <v>160</v>
      </c>
      <c r="D370" s="32" t="s">
        <v>191</v>
      </c>
      <c r="E370" s="13" t="s">
        <v>52</v>
      </c>
      <c r="F370" s="65" t="s">
        <v>188</v>
      </c>
      <c r="G370" s="65" t="s">
        <v>162</v>
      </c>
      <c r="H370" s="31" t="s">
        <v>163</v>
      </c>
      <c r="I370" s="31" t="s">
        <v>48</v>
      </c>
      <c r="J370" s="31" t="s">
        <v>123</v>
      </c>
      <c r="K370" s="31" t="s">
        <v>547</v>
      </c>
      <c r="L370" s="66" t="s">
        <v>157</v>
      </c>
      <c r="M370" s="66" t="s">
        <v>16</v>
      </c>
      <c r="N370" s="31"/>
      <c r="O370" s="94">
        <f t="shared" si="129"/>
        <v>0</v>
      </c>
      <c r="P370" s="94">
        <f t="shared" si="129"/>
        <v>0</v>
      </c>
      <c r="Q370" s="94">
        <f t="shared" si="129"/>
        <v>0</v>
      </c>
      <c r="R370" s="94">
        <f>Q370</f>
        <v>0</v>
      </c>
      <c r="S370" s="94">
        <f t="shared" si="129"/>
        <v>0</v>
      </c>
      <c r="T370" s="94">
        <f t="shared" si="129"/>
        <v>0</v>
      </c>
    </row>
    <row r="371" spans="2:20" s="10" customFormat="1" ht="24" hidden="1" customHeight="1">
      <c r="B371" s="177"/>
      <c r="C371" s="172" t="s">
        <v>468</v>
      </c>
      <c r="D371" s="32" t="s">
        <v>191</v>
      </c>
      <c r="E371" s="13" t="s">
        <v>52</v>
      </c>
      <c r="F371" s="65" t="s">
        <v>188</v>
      </c>
      <c r="G371" s="65" t="s">
        <v>162</v>
      </c>
      <c r="H371" s="31" t="s">
        <v>163</v>
      </c>
      <c r="I371" s="31" t="s">
        <v>48</v>
      </c>
      <c r="J371" s="31" t="s">
        <v>123</v>
      </c>
      <c r="K371" s="31" t="s">
        <v>547</v>
      </c>
      <c r="L371" s="66" t="s">
        <v>157</v>
      </c>
      <c r="M371" s="74" t="s">
        <v>12</v>
      </c>
      <c r="N371" s="31"/>
      <c r="O371" s="94">
        <f t="shared" si="129"/>
        <v>0</v>
      </c>
      <c r="P371" s="94">
        <f t="shared" si="129"/>
        <v>0</v>
      </c>
      <c r="Q371" s="94">
        <f t="shared" si="129"/>
        <v>0</v>
      </c>
      <c r="R371" s="94">
        <f>Q371</f>
        <v>0</v>
      </c>
      <c r="S371" s="94">
        <f t="shared" si="129"/>
        <v>0</v>
      </c>
      <c r="T371" s="94">
        <f t="shared" si="129"/>
        <v>0</v>
      </c>
    </row>
    <row r="372" spans="2:20" s="10" customFormat="1" ht="24" hidden="1" customHeight="1">
      <c r="B372" s="177"/>
      <c r="C372" s="12" t="s">
        <v>1</v>
      </c>
      <c r="D372" s="32" t="s">
        <v>191</v>
      </c>
      <c r="E372" s="13" t="s">
        <v>52</v>
      </c>
      <c r="F372" s="65" t="s">
        <v>188</v>
      </c>
      <c r="G372" s="65" t="s">
        <v>162</v>
      </c>
      <c r="H372" s="31" t="s">
        <v>163</v>
      </c>
      <c r="I372" s="31" t="s">
        <v>48</v>
      </c>
      <c r="J372" s="31" t="s">
        <v>123</v>
      </c>
      <c r="K372" s="31" t="s">
        <v>547</v>
      </c>
      <c r="L372" s="66" t="s">
        <v>157</v>
      </c>
      <c r="M372" s="74" t="s">
        <v>12</v>
      </c>
      <c r="N372" s="11" t="s">
        <v>79</v>
      </c>
      <c r="O372" s="94">
        <v>0</v>
      </c>
      <c r="P372" s="94">
        <v>0</v>
      </c>
      <c r="Q372" s="94">
        <v>0</v>
      </c>
      <c r="R372" s="94">
        <v>0</v>
      </c>
      <c r="S372" s="94">
        <v>0</v>
      </c>
      <c r="T372" s="94">
        <v>0</v>
      </c>
    </row>
    <row r="373" spans="2:20" s="10" customFormat="1" ht="37.5" hidden="1" customHeight="1">
      <c r="B373" s="177"/>
      <c r="C373" s="14" t="s">
        <v>517</v>
      </c>
      <c r="D373" s="32" t="s">
        <v>191</v>
      </c>
      <c r="E373" s="13" t="s">
        <v>52</v>
      </c>
      <c r="F373" s="65" t="s">
        <v>188</v>
      </c>
      <c r="G373" s="65" t="s">
        <v>162</v>
      </c>
      <c r="H373" s="31" t="s">
        <v>163</v>
      </c>
      <c r="I373" s="31" t="s">
        <v>48</v>
      </c>
      <c r="J373" s="31" t="s">
        <v>165</v>
      </c>
      <c r="K373" s="31" t="s">
        <v>467</v>
      </c>
      <c r="L373" s="66" t="s">
        <v>157</v>
      </c>
      <c r="M373" s="66"/>
      <c r="N373" s="31"/>
      <c r="O373" s="94">
        <f t="shared" si="129"/>
        <v>0</v>
      </c>
      <c r="P373" s="94">
        <f t="shared" si="129"/>
        <v>0</v>
      </c>
      <c r="Q373" s="94">
        <f t="shared" si="129"/>
        <v>0</v>
      </c>
      <c r="R373" s="94">
        <f>Q373</f>
        <v>0</v>
      </c>
      <c r="S373" s="94">
        <f t="shared" si="129"/>
        <v>0</v>
      </c>
      <c r="T373" s="94">
        <f>S373</f>
        <v>0</v>
      </c>
    </row>
    <row r="374" spans="2:20" s="10" customFormat="1" ht="24" hidden="1" customHeight="1">
      <c r="B374" s="177"/>
      <c r="C374" s="118" t="s">
        <v>160</v>
      </c>
      <c r="D374" s="32" t="s">
        <v>191</v>
      </c>
      <c r="E374" s="13" t="s">
        <v>52</v>
      </c>
      <c r="F374" s="65" t="s">
        <v>188</v>
      </c>
      <c r="G374" s="65" t="s">
        <v>162</v>
      </c>
      <c r="H374" s="31" t="s">
        <v>163</v>
      </c>
      <c r="I374" s="31" t="s">
        <v>48</v>
      </c>
      <c r="J374" s="31" t="s">
        <v>165</v>
      </c>
      <c r="K374" s="31" t="s">
        <v>467</v>
      </c>
      <c r="L374" s="66" t="s">
        <v>157</v>
      </c>
      <c r="M374" s="66" t="s">
        <v>16</v>
      </c>
      <c r="N374" s="31"/>
      <c r="O374" s="94">
        <f t="shared" si="129"/>
        <v>0</v>
      </c>
      <c r="P374" s="94">
        <f t="shared" si="129"/>
        <v>0</v>
      </c>
      <c r="Q374" s="94">
        <f t="shared" si="129"/>
        <v>0</v>
      </c>
      <c r="R374" s="94">
        <f>Q374</f>
        <v>0</v>
      </c>
      <c r="S374" s="94">
        <f t="shared" si="129"/>
        <v>0</v>
      </c>
      <c r="T374" s="94">
        <f>S374</f>
        <v>0</v>
      </c>
    </row>
    <row r="375" spans="2:20" s="10" customFormat="1" ht="24" hidden="1" customHeight="1">
      <c r="B375" s="177"/>
      <c r="C375" s="172" t="s">
        <v>468</v>
      </c>
      <c r="D375" s="32" t="s">
        <v>191</v>
      </c>
      <c r="E375" s="13" t="s">
        <v>52</v>
      </c>
      <c r="F375" s="65" t="s">
        <v>188</v>
      </c>
      <c r="G375" s="65" t="s">
        <v>162</v>
      </c>
      <c r="H375" s="31" t="s">
        <v>163</v>
      </c>
      <c r="I375" s="31" t="s">
        <v>48</v>
      </c>
      <c r="J375" s="31" t="s">
        <v>165</v>
      </c>
      <c r="K375" s="31" t="s">
        <v>467</v>
      </c>
      <c r="L375" s="66" t="s">
        <v>157</v>
      </c>
      <c r="M375" s="74" t="s">
        <v>12</v>
      </c>
      <c r="N375" s="31"/>
      <c r="O375" s="94">
        <f t="shared" si="129"/>
        <v>0</v>
      </c>
      <c r="P375" s="94">
        <f t="shared" si="129"/>
        <v>0</v>
      </c>
      <c r="Q375" s="94">
        <f t="shared" si="129"/>
        <v>0</v>
      </c>
      <c r="R375" s="94">
        <f>Q375</f>
        <v>0</v>
      </c>
      <c r="S375" s="94">
        <f t="shared" si="129"/>
        <v>0</v>
      </c>
      <c r="T375" s="94">
        <f>S375</f>
        <v>0</v>
      </c>
    </row>
    <row r="376" spans="2:20" s="10" customFormat="1" ht="24" hidden="1" customHeight="1">
      <c r="B376" s="177"/>
      <c r="C376" s="12" t="s">
        <v>1</v>
      </c>
      <c r="D376" s="32" t="s">
        <v>191</v>
      </c>
      <c r="E376" s="13" t="s">
        <v>52</v>
      </c>
      <c r="F376" s="65" t="s">
        <v>188</v>
      </c>
      <c r="G376" s="65" t="s">
        <v>162</v>
      </c>
      <c r="H376" s="31" t="s">
        <v>163</v>
      </c>
      <c r="I376" s="31" t="s">
        <v>48</v>
      </c>
      <c r="J376" s="31" t="s">
        <v>165</v>
      </c>
      <c r="K376" s="31" t="s">
        <v>467</v>
      </c>
      <c r="L376" s="66" t="s">
        <v>157</v>
      </c>
      <c r="M376" s="74" t="s">
        <v>12</v>
      </c>
      <c r="N376" s="11" t="s">
        <v>79</v>
      </c>
      <c r="O376" s="94">
        <v>0</v>
      </c>
      <c r="P376" s="94">
        <v>0</v>
      </c>
      <c r="Q376" s="94">
        <v>0</v>
      </c>
      <c r="R376" s="94">
        <v>0</v>
      </c>
      <c r="S376" s="94">
        <v>0</v>
      </c>
      <c r="T376" s="94">
        <v>0</v>
      </c>
    </row>
    <row r="377" spans="2:20" s="10" customFormat="1" ht="35.25" hidden="1" customHeight="1">
      <c r="B377" s="177"/>
      <c r="C377" s="14" t="s">
        <v>517</v>
      </c>
      <c r="D377" s="32" t="s">
        <v>191</v>
      </c>
      <c r="E377" s="13" t="s">
        <v>52</v>
      </c>
      <c r="F377" s="65" t="s">
        <v>188</v>
      </c>
      <c r="G377" s="65" t="s">
        <v>162</v>
      </c>
      <c r="H377" s="31" t="s">
        <v>163</v>
      </c>
      <c r="I377" s="31" t="s">
        <v>48</v>
      </c>
      <c r="J377" s="31" t="s">
        <v>469</v>
      </c>
      <c r="K377" s="31" t="s">
        <v>467</v>
      </c>
      <c r="L377" s="66" t="s">
        <v>157</v>
      </c>
      <c r="M377" s="66"/>
      <c r="N377" s="31"/>
      <c r="O377" s="94">
        <f t="shared" si="129"/>
        <v>0</v>
      </c>
      <c r="P377" s="94">
        <f t="shared" si="129"/>
        <v>0</v>
      </c>
      <c r="Q377" s="94">
        <f t="shared" si="129"/>
        <v>0</v>
      </c>
      <c r="R377" s="94">
        <f>Q377</f>
        <v>0</v>
      </c>
      <c r="S377" s="94">
        <f t="shared" si="129"/>
        <v>0</v>
      </c>
      <c r="T377" s="94">
        <f>S377</f>
        <v>0</v>
      </c>
    </row>
    <row r="378" spans="2:20" s="10" customFormat="1" ht="36" hidden="1" customHeight="1">
      <c r="B378" s="177"/>
      <c r="C378" s="118" t="s">
        <v>160</v>
      </c>
      <c r="D378" s="32" t="s">
        <v>191</v>
      </c>
      <c r="E378" s="13" t="s">
        <v>52</v>
      </c>
      <c r="F378" s="65" t="s">
        <v>188</v>
      </c>
      <c r="G378" s="65" t="s">
        <v>162</v>
      </c>
      <c r="H378" s="31" t="s">
        <v>163</v>
      </c>
      <c r="I378" s="31" t="s">
        <v>48</v>
      </c>
      <c r="J378" s="31" t="s">
        <v>469</v>
      </c>
      <c r="K378" s="31" t="s">
        <v>467</v>
      </c>
      <c r="L378" s="66" t="s">
        <v>157</v>
      </c>
      <c r="M378" s="66" t="s">
        <v>16</v>
      </c>
      <c r="N378" s="31"/>
      <c r="O378" s="94">
        <f t="shared" si="129"/>
        <v>0</v>
      </c>
      <c r="P378" s="94">
        <f t="shared" si="129"/>
        <v>0</v>
      </c>
      <c r="Q378" s="94">
        <f t="shared" si="129"/>
        <v>0</v>
      </c>
      <c r="R378" s="94">
        <f>Q378</f>
        <v>0</v>
      </c>
      <c r="S378" s="94">
        <f t="shared" si="129"/>
        <v>0</v>
      </c>
      <c r="T378" s="94">
        <f>S378</f>
        <v>0</v>
      </c>
    </row>
    <row r="379" spans="2:20" s="10" customFormat="1" ht="36" hidden="1" customHeight="1">
      <c r="B379" s="177"/>
      <c r="C379" s="172" t="s">
        <v>468</v>
      </c>
      <c r="D379" s="32" t="s">
        <v>191</v>
      </c>
      <c r="E379" s="13" t="s">
        <v>52</v>
      </c>
      <c r="F379" s="65" t="s">
        <v>188</v>
      </c>
      <c r="G379" s="65" t="s">
        <v>162</v>
      </c>
      <c r="H379" s="31" t="s">
        <v>163</v>
      </c>
      <c r="I379" s="31" t="s">
        <v>48</v>
      </c>
      <c r="J379" s="31" t="s">
        <v>469</v>
      </c>
      <c r="K379" s="31" t="s">
        <v>467</v>
      </c>
      <c r="L379" s="66" t="s">
        <v>157</v>
      </c>
      <c r="M379" s="74" t="s">
        <v>12</v>
      </c>
      <c r="N379" s="31"/>
      <c r="O379" s="94">
        <f t="shared" si="129"/>
        <v>0</v>
      </c>
      <c r="P379" s="94">
        <f t="shared" si="129"/>
        <v>0</v>
      </c>
      <c r="Q379" s="94">
        <f t="shared" si="129"/>
        <v>0</v>
      </c>
      <c r="R379" s="94">
        <f>Q379</f>
        <v>0</v>
      </c>
      <c r="S379" s="94">
        <f t="shared" si="129"/>
        <v>0</v>
      </c>
      <c r="T379" s="94">
        <f>S379</f>
        <v>0</v>
      </c>
    </row>
    <row r="380" spans="2:20" s="10" customFormat="1" ht="24" hidden="1" customHeight="1">
      <c r="B380" s="177"/>
      <c r="C380" s="12" t="s">
        <v>1</v>
      </c>
      <c r="D380" s="32" t="s">
        <v>191</v>
      </c>
      <c r="E380" s="13" t="s">
        <v>52</v>
      </c>
      <c r="F380" s="65" t="s">
        <v>188</v>
      </c>
      <c r="G380" s="65" t="s">
        <v>162</v>
      </c>
      <c r="H380" s="31" t="s">
        <v>163</v>
      </c>
      <c r="I380" s="31" t="s">
        <v>48</v>
      </c>
      <c r="J380" s="31" t="s">
        <v>469</v>
      </c>
      <c r="K380" s="31" t="s">
        <v>467</v>
      </c>
      <c r="L380" s="66" t="s">
        <v>157</v>
      </c>
      <c r="M380" s="74" t="s">
        <v>12</v>
      </c>
      <c r="N380" s="11" t="s">
        <v>79</v>
      </c>
      <c r="O380" s="94">
        <v>0</v>
      </c>
      <c r="P380" s="94">
        <v>0</v>
      </c>
      <c r="Q380" s="94">
        <v>0</v>
      </c>
      <c r="R380" s="94">
        <v>0</v>
      </c>
      <c r="S380" s="94">
        <v>0</v>
      </c>
      <c r="T380" s="94">
        <v>0</v>
      </c>
    </row>
    <row r="381" spans="2:20" s="10" customFormat="1" ht="21" customHeight="1">
      <c r="B381" s="177"/>
      <c r="C381" s="122" t="s">
        <v>41</v>
      </c>
      <c r="D381" s="32" t="s">
        <v>191</v>
      </c>
      <c r="E381" s="13" t="s">
        <v>52</v>
      </c>
      <c r="F381" s="65" t="s">
        <v>188</v>
      </c>
      <c r="G381" s="65" t="s">
        <v>162</v>
      </c>
      <c r="H381" s="31" t="s">
        <v>163</v>
      </c>
      <c r="I381" s="31" t="s">
        <v>49</v>
      </c>
      <c r="J381" s="31" t="s">
        <v>157</v>
      </c>
      <c r="K381" s="31" t="s">
        <v>83</v>
      </c>
      <c r="L381" s="66" t="s">
        <v>157</v>
      </c>
      <c r="M381" s="66"/>
      <c r="N381" s="31"/>
      <c r="O381" s="94">
        <f>O382+O386+O393+O402</f>
        <v>2534000.5999999996</v>
      </c>
      <c r="P381" s="94">
        <f t="shared" ref="P381:T381" si="130">P382+P386+P393+P402</f>
        <v>0</v>
      </c>
      <c r="Q381" s="94">
        <f t="shared" si="130"/>
        <v>1494424.03</v>
      </c>
      <c r="R381" s="94">
        <f t="shared" si="130"/>
        <v>0</v>
      </c>
      <c r="S381" s="94">
        <f t="shared" si="130"/>
        <v>2346311.08</v>
      </c>
      <c r="T381" s="94">
        <f t="shared" si="130"/>
        <v>0</v>
      </c>
    </row>
    <row r="382" spans="2:20" s="10" customFormat="1" ht="56.25">
      <c r="B382" s="177"/>
      <c r="C382" s="122" t="s">
        <v>42</v>
      </c>
      <c r="D382" s="32" t="s">
        <v>191</v>
      </c>
      <c r="E382" s="13" t="s">
        <v>52</v>
      </c>
      <c r="F382" s="65" t="s">
        <v>188</v>
      </c>
      <c r="G382" s="65" t="s">
        <v>162</v>
      </c>
      <c r="H382" s="31" t="s">
        <v>163</v>
      </c>
      <c r="I382" s="31" t="s">
        <v>49</v>
      </c>
      <c r="J382" s="31" t="s">
        <v>123</v>
      </c>
      <c r="K382" s="31" t="s">
        <v>62</v>
      </c>
      <c r="L382" s="66" t="s">
        <v>157</v>
      </c>
      <c r="M382" s="74"/>
      <c r="N382" s="31"/>
      <c r="O382" s="91">
        <f>O383</f>
        <v>700000</v>
      </c>
      <c r="P382" s="91">
        <f t="shared" ref="P382:T384" si="131">P383</f>
        <v>0</v>
      </c>
      <c r="Q382" s="91">
        <f t="shared" si="131"/>
        <v>700000</v>
      </c>
      <c r="R382" s="91">
        <f t="shared" si="131"/>
        <v>0</v>
      </c>
      <c r="S382" s="91">
        <f t="shared" si="131"/>
        <v>800000</v>
      </c>
      <c r="T382" s="91">
        <f t="shared" si="131"/>
        <v>0</v>
      </c>
    </row>
    <row r="383" spans="2:20" s="10" customFormat="1" ht="37.5">
      <c r="B383" s="177"/>
      <c r="C383" s="118" t="s">
        <v>160</v>
      </c>
      <c r="D383" s="32" t="s">
        <v>191</v>
      </c>
      <c r="E383" s="13" t="s">
        <v>52</v>
      </c>
      <c r="F383" s="65" t="s">
        <v>188</v>
      </c>
      <c r="G383" s="65" t="s">
        <v>162</v>
      </c>
      <c r="H383" s="31" t="s">
        <v>163</v>
      </c>
      <c r="I383" s="31" t="s">
        <v>49</v>
      </c>
      <c r="J383" s="31" t="s">
        <v>123</v>
      </c>
      <c r="K383" s="31" t="s">
        <v>62</v>
      </c>
      <c r="L383" s="66" t="s">
        <v>157</v>
      </c>
      <c r="M383" s="66" t="s">
        <v>16</v>
      </c>
      <c r="N383" s="11"/>
      <c r="O383" s="91">
        <f>O384</f>
        <v>700000</v>
      </c>
      <c r="P383" s="91">
        <f t="shared" si="131"/>
        <v>0</v>
      </c>
      <c r="Q383" s="91">
        <f t="shared" si="131"/>
        <v>700000</v>
      </c>
      <c r="R383" s="91">
        <f t="shared" si="131"/>
        <v>0</v>
      </c>
      <c r="S383" s="91">
        <f t="shared" si="131"/>
        <v>800000</v>
      </c>
      <c r="T383" s="91">
        <f t="shared" si="131"/>
        <v>0</v>
      </c>
    </row>
    <row r="384" spans="2:20" s="10" customFormat="1" ht="21" hidden="1" customHeight="1">
      <c r="B384" s="177"/>
      <c r="C384" s="122" t="s">
        <v>505</v>
      </c>
      <c r="D384" s="32" t="s">
        <v>191</v>
      </c>
      <c r="E384" s="13" t="s">
        <v>52</v>
      </c>
      <c r="F384" s="65" t="s">
        <v>188</v>
      </c>
      <c r="G384" s="65" t="s">
        <v>162</v>
      </c>
      <c r="H384" s="31" t="s">
        <v>163</v>
      </c>
      <c r="I384" s="31" t="s">
        <v>49</v>
      </c>
      <c r="J384" s="31" t="s">
        <v>123</v>
      </c>
      <c r="K384" s="31" t="s">
        <v>62</v>
      </c>
      <c r="L384" s="66" t="s">
        <v>157</v>
      </c>
      <c r="M384" s="74" t="s">
        <v>504</v>
      </c>
      <c r="N384" s="11"/>
      <c r="O384" s="91">
        <f>O385</f>
        <v>700000</v>
      </c>
      <c r="P384" s="91">
        <f t="shared" si="131"/>
        <v>0</v>
      </c>
      <c r="Q384" s="91">
        <f t="shared" si="131"/>
        <v>700000</v>
      </c>
      <c r="R384" s="91">
        <f t="shared" si="131"/>
        <v>0</v>
      </c>
      <c r="S384" s="91">
        <f t="shared" si="131"/>
        <v>800000</v>
      </c>
      <c r="T384" s="91">
        <f t="shared" si="131"/>
        <v>0</v>
      </c>
    </row>
    <row r="385" spans="2:20" s="10" customFormat="1" ht="21" hidden="1" customHeight="1">
      <c r="B385" s="177"/>
      <c r="C385" s="122" t="s">
        <v>130</v>
      </c>
      <c r="D385" s="32" t="s">
        <v>191</v>
      </c>
      <c r="E385" s="13" t="s">
        <v>52</v>
      </c>
      <c r="F385" s="65" t="s">
        <v>188</v>
      </c>
      <c r="G385" s="65" t="s">
        <v>162</v>
      </c>
      <c r="H385" s="31" t="s">
        <v>163</v>
      </c>
      <c r="I385" s="31" t="s">
        <v>49</v>
      </c>
      <c r="J385" s="31" t="s">
        <v>123</v>
      </c>
      <c r="K385" s="31" t="s">
        <v>62</v>
      </c>
      <c r="L385" s="66" t="s">
        <v>157</v>
      </c>
      <c r="M385" s="74" t="s">
        <v>504</v>
      </c>
      <c r="N385" s="52" t="s">
        <v>174</v>
      </c>
      <c r="O385" s="91">
        <v>700000</v>
      </c>
      <c r="P385" s="91">
        <v>0</v>
      </c>
      <c r="Q385" s="91">
        <v>700000</v>
      </c>
      <c r="R385" s="91">
        <v>0</v>
      </c>
      <c r="S385" s="91">
        <v>800000</v>
      </c>
      <c r="T385" s="91">
        <v>0</v>
      </c>
    </row>
    <row r="386" spans="2:20" s="3" customFormat="1" ht="36" customHeight="1">
      <c r="B386" s="173"/>
      <c r="C386" s="122" t="s">
        <v>21</v>
      </c>
      <c r="D386" s="32" t="s">
        <v>191</v>
      </c>
      <c r="E386" s="13" t="s">
        <v>52</v>
      </c>
      <c r="F386" s="65" t="s">
        <v>188</v>
      </c>
      <c r="G386" s="65" t="s">
        <v>162</v>
      </c>
      <c r="H386" s="31" t="s">
        <v>163</v>
      </c>
      <c r="I386" s="31" t="s">
        <v>49</v>
      </c>
      <c r="J386" s="31" t="s">
        <v>123</v>
      </c>
      <c r="K386" s="31" t="s">
        <v>272</v>
      </c>
      <c r="L386" s="66" t="s">
        <v>157</v>
      </c>
      <c r="M386" s="74"/>
      <c r="N386" s="31"/>
      <c r="O386" s="91">
        <f t="shared" ref="O386:T387" si="132">O387</f>
        <v>250000</v>
      </c>
      <c r="P386" s="91">
        <f t="shared" si="132"/>
        <v>0</v>
      </c>
      <c r="Q386" s="91">
        <f t="shared" si="132"/>
        <v>220000</v>
      </c>
      <c r="R386" s="91">
        <f t="shared" si="132"/>
        <v>0</v>
      </c>
      <c r="S386" s="91">
        <f t="shared" si="132"/>
        <v>250000</v>
      </c>
      <c r="T386" s="91">
        <f t="shared" si="132"/>
        <v>0</v>
      </c>
    </row>
    <row r="387" spans="2:20" s="3" customFormat="1" ht="36" customHeight="1">
      <c r="B387" s="173"/>
      <c r="C387" s="118" t="s">
        <v>160</v>
      </c>
      <c r="D387" s="32" t="s">
        <v>191</v>
      </c>
      <c r="E387" s="13" t="s">
        <v>52</v>
      </c>
      <c r="F387" s="65" t="s">
        <v>188</v>
      </c>
      <c r="G387" s="65" t="s">
        <v>162</v>
      </c>
      <c r="H387" s="31" t="s">
        <v>163</v>
      </c>
      <c r="I387" s="31" t="s">
        <v>49</v>
      </c>
      <c r="J387" s="31" t="s">
        <v>123</v>
      </c>
      <c r="K387" s="31" t="s">
        <v>272</v>
      </c>
      <c r="L387" s="66" t="s">
        <v>157</v>
      </c>
      <c r="M387" s="66" t="s">
        <v>16</v>
      </c>
      <c r="N387" s="11"/>
      <c r="O387" s="91">
        <f t="shared" si="132"/>
        <v>250000</v>
      </c>
      <c r="P387" s="91">
        <f t="shared" si="132"/>
        <v>0</v>
      </c>
      <c r="Q387" s="91">
        <f t="shared" si="132"/>
        <v>220000</v>
      </c>
      <c r="R387" s="91">
        <f t="shared" si="132"/>
        <v>0</v>
      </c>
      <c r="S387" s="91">
        <f t="shared" si="132"/>
        <v>250000</v>
      </c>
      <c r="T387" s="91">
        <f t="shared" si="132"/>
        <v>0</v>
      </c>
    </row>
    <row r="388" spans="2:20" s="3" customFormat="1" ht="25.5" hidden="1" customHeight="1">
      <c r="B388" s="173"/>
      <c r="C388" s="172" t="s">
        <v>355</v>
      </c>
      <c r="D388" s="32" t="s">
        <v>191</v>
      </c>
      <c r="E388" s="13" t="s">
        <v>52</v>
      </c>
      <c r="F388" s="65" t="s">
        <v>188</v>
      </c>
      <c r="G388" s="65" t="s">
        <v>162</v>
      </c>
      <c r="H388" s="31" t="s">
        <v>163</v>
      </c>
      <c r="I388" s="31" t="s">
        <v>49</v>
      </c>
      <c r="J388" s="31" t="s">
        <v>123</v>
      </c>
      <c r="K388" s="31" t="s">
        <v>272</v>
      </c>
      <c r="L388" s="66" t="s">
        <v>157</v>
      </c>
      <c r="M388" s="74" t="s">
        <v>12</v>
      </c>
      <c r="N388" s="11"/>
      <c r="O388" s="94">
        <f t="shared" ref="O388:T388" si="133">O389+O390+O391</f>
        <v>250000</v>
      </c>
      <c r="P388" s="94">
        <f t="shared" si="133"/>
        <v>0</v>
      </c>
      <c r="Q388" s="94">
        <f t="shared" si="133"/>
        <v>220000</v>
      </c>
      <c r="R388" s="94">
        <f t="shared" si="133"/>
        <v>0</v>
      </c>
      <c r="S388" s="94">
        <f t="shared" si="133"/>
        <v>250000</v>
      </c>
      <c r="T388" s="94">
        <f t="shared" si="133"/>
        <v>0</v>
      </c>
    </row>
    <row r="389" spans="2:20" s="3" customFormat="1" ht="21" hidden="1" customHeight="1">
      <c r="B389" s="173"/>
      <c r="C389" s="12" t="s">
        <v>1</v>
      </c>
      <c r="D389" s="32" t="s">
        <v>191</v>
      </c>
      <c r="E389" s="13" t="s">
        <v>52</v>
      </c>
      <c r="F389" s="65" t="s">
        <v>188</v>
      </c>
      <c r="G389" s="65" t="s">
        <v>162</v>
      </c>
      <c r="H389" s="31" t="s">
        <v>163</v>
      </c>
      <c r="I389" s="31" t="s">
        <v>49</v>
      </c>
      <c r="J389" s="31" t="s">
        <v>123</v>
      </c>
      <c r="K389" s="31" t="s">
        <v>272</v>
      </c>
      <c r="L389" s="66" t="s">
        <v>157</v>
      </c>
      <c r="M389" s="74" t="s">
        <v>12</v>
      </c>
      <c r="N389" s="11" t="s">
        <v>79</v>
      </c>
      <c r="O389" s="94">
        <v>0</v>
      </c>
      <c r="P389" s="94">
        <v>0</v>
      </c>
      <c r="Q389" s="94">
        <v>0</v>
      </c>
      <c r="R389" s="94">
        <v>0</v>
      </c>
      <c r="S389" s="94">
        <v>0</v>
      </c>
      <c r="T389" s="94">
        <v>0</v>
      </c>
    </row>
    <row r="390" spans="2:20" s="10" customFormat="1" ht="21" hidden="1" customHeight="1">
      <c r="B390" s="177"/>
      <c r="C390" s="12" t="s">
        <v>73</v>
      </c>
      <c r="D390" s="32" t="s">
        <v>191</v>
      </c>
      <c r="E390" s="13" t="s">
        <v>52</v>
      </c>
      <c r="F390" s="65" t="s">
        <v>188</v>
      </c>
      <c r="G390" s="65" t="s">
        <v>162</v>
      </c>
      <c r="H390" s="31" t="s">
        <v>163</v>
      </c>
      <c r="I390" s="31" t="s">
        <v>49</v>
      </c>
      <c r="J390" s="31" t="s">
        <v>123</v>
      </c>
      <c r="K390" s="31" t="s">
        <v>272</v>
      </c>
      <c r="L390" s="66" t="s">
        <v>157</v>
      </c>
      <c r="M390" s="66" t="s">
        <v>12</v>
      </c>
      <c r="N390" s="31" t="s">
        <v>74</v>
      </c>
      <c r="O390" s="94">
        <v>150000</v>
      </c>
      <c r="P390" s="94">
        <v>0</v>
      </c>
      <c r="Q390" s="94">
        <v>120000</v>
      </c>
      <c r="R390" s="94">
        <v>0</v>
      </c>
      <c r="S390" s="94">
        <v>150000</v>
      </c>
      <c r="T390" s="94">
        <v>0</v>
      </c>
    </row>
    <row r="391" spans="2:20" s="3" customFormat="1" ht="21" hidden="1" customHeight="1">
      <c r="B391" s="173"/>
      <c r="C391" s="12" t="s">
        <v>132</v>
      </c>
      <c r="D391" s="32" t="s">
        <v>191</v>
      </c>
      <c r="E391" s="13" t="s">
        <v>52</v>
      </c>
      <c r="F391" s="65" t="s">
        <v>188</v>
      </c>
      <c r="G391" s="65" t="s">
        <v>162</v>
      </c>
      <c r="H391" s="31" t="s">
        <v>163</v>
      </c>
      <c r="I391" s="31" t="s">
        <v>49</v>
      </c>
      <c r="J391" s="31" t="s">
        <v>123</v>
      </c>
      <c r="K391" s="31" t="s">
        <v>272</v>
      </c>
      <c r="L391" s="66" t="s">
        <v>157</v>
      </c>
      <c r="M391" s="66" t="s">
        <v>12</v>
      </c>
      <c r="N391" s="11" t="s">
        <v>75</v>
      </c>
      <c r="O391" s="94">
        <f t="shared" ref="O391:T391" si="134">O392</f>
        <v>100000</v>
      </c>
      <c r="P391" s="94">
        <f t="shared" si="134"/>
        <v>0</v>
      </c>
      <c r="Q391" s="94">
        <f t="shared" si="134"/>
        <v>100000</v>
      </c>
      <c r="R391" s="94">
        <f t="shared" si="134"/>
        <v>0</v>
      </c>
      <c r="S391" s="94">
        <f t="shared" si="134"/>
        <v>100000</v>
      </c>
      <c r="T391" s="94">
        <f t="shared" si="134"/>
        <v>0</v>
      </c>
    </row>
    <row r="392" spans="2:20" s="3" customFormat="1" ht="21" hidden="1" customHeight="1">
      <c r="B392" s="173"/>
      <c r="C392" s="36" t="s">
        <v>133</v>
      </c>
      <c r="D392" s="32" t="s">
        <v>191</v>
      </c>
      <c r="E392" s="13" t="s">
        <v>52</v>
      </c>
      <c r="F392" s="65" t="s">
        <v>188</v>
      </c>
      <c r="G392" s="65" t="s">
        <v>162</v>
      </c>
      <c r="H392" s="31" t="s">
        <v>163</v>
      </c>
      <c r="I392" s="31" t="s">
        <v>49</v>
      </c>
      <c r="J392" s="31" t="s">
        <v>123</v>
      </c>
      <c r="K392" s="31" t="s">
        <v>272</v>
      </c>
      <c r="L392" s="66" t="s">
        <v>157</v>
      </c>
      <c r="M392" s="66" t="s">
        <v>12</v>
      </c>
      <c r="N392" s="52" t="s">
        <v>398</v>
      </c>
      <c r="O392" s="94">
        <v>100000</v>
      </c>
      <c r="P392" s="94">
        <v>0</v>
      </c>
      <c r="Q392" s="94">
        <v>100000</v>
      </c>
      <c r="R392" s="94">
        <v>0</v>
      </c>
      <c r="S392" s="94">
        <v>100000</v>
      </c>
      <c r="T392" s="94">
        <v>0</v>
      </c>
    </row>
    <row r="393" spans="2:20" s="10" customFormat="1" ht="36.75" customHeight="1">
      <c r="B393" s="177"/>
      <c r="C393" s="122" t="s">
        <v>3</v>
      </c>
      <c r="D393" s="32" t="s">
        <v>191</v>
      </c>
      <c r="E393" s="13" t="s">
        <v>52</v>
      </c>
      <c r="F393" s="65" t="s">
        <v>188</v>
      </c>
      <c r="G393" s="65" t="s">
        <v>162</v>
      </c>
      <c r="H393" s="31" t="s">
        <v>163</v>
      </c>
      <c r="I393" s="31" t="s">
        <v>49</v>
      </c>
      <c r="J393" s="31" t="s">
        <v>123</v>
      </c>
      <c r="K393" s="31" t="s">
        <v>59</v>
      </c>
      <c r="L393" s="66" t="s">
        <v>157</v>
      </c>
      <c r="M393" s="66"/>
      <c r="N393" s="31"/>
      <c r="O393" s="94">
        <f t="shared" ref="O393:T394" si="135">O394</f>
        <v>1584000.5999999999</v>
      </c>
      <c r="P393" s="94">
        <f t="shared" si="135"/>
        <v>0</v>
      </c>
      <c r="Q393" s="94">
        <f t="shared" si="135"/>
        <v>574424.03</v>
      </c>
      <c r="R393" s="94">
        <f t="shared" si="135"/>
        <v>0</v>
      </c>
      <c r="S393" s="94">
        <f t="shared" si="135"/>
        <v>1296311.08</v>
      </c>
      <c r="T393" s="94">
        <f t="shared" si="135"/>
        <v>0</v>
      </c>
    </row>
    <row r="394" spans="2:20" s="10" customFormat="1" ht="36.75" customHeight="1">
      <c r="B394" s="177"/>
      <c r="C394" s="118" t="s">
        <v>160</v>
      </c>
      <c r="D394" s="32" t="s">
        <v>191</v>
      </c>
      <c r="E394" s="13" t="s">
        <v>52</v>
      </c>
      <c r="F394" s="65" t="s">
        <v>188</v>
      </c>
      <c r="G394" s="65" t="s">
        <v>162</v>
      </c>
      <c r="H394" s="31" t="s">
        <v>163</v>
      </c>
      <c r="I394" s="31" t="s">
        <v>49</v>
      </c>
      <c r="J394" s="31" t="s">
        <v>123</v>
      </c>
      <c r="K394" s="31" t="s">
        <v>59</v>
      </c>
      <c r="L394" s="66" t="s">
        <v>157</v>
      </c>
      <c r="M394" s="66" t="s">
        <v>16</v>
      </c>
      <c r="N394" s="31"/>
      <c r="O394" s="94">
        <f t="shared" si="135"/>
        <v>1584000.5999999999</v>
      </c>
      <c r="P394" s="94">
        <f t="shared" si="135"/>
        <v>0</v>
      </c>
      <c r="Q394" s="94">
        <f t="shared" si="135"/>
        <v>574424.03</v>
      </c>
      <c r="R394" s="94">
        <f t="shared" si="135"/>
        <v>0</v>
      </c>
      <c r="S394" s="94">
        <f t="shared" si="135"/>
        <v>1296311.08</v>
      </c>
      <c r="T394" s="94">
        <f t="shared" si="135"/>
        <v>0</v>
      </c>
    </row>
    <row r="395" spans="2:20" s="10" customFormat="1" ht="22.5" hidden="1" customHeight="1">
      <c r="B395" s="177"/>
      <c r="C395" s="172" t="s">
        <v>355</v>
      </c>
      <c r="D395" s="32" t="s">
        <v>191</v>
      </c>
      <c r="E395" s="13" t="s">
        <v>52</v>
      </c>
      <c r="F395" s="65" t="s">
        <v>188</v>
      </c>
      <c r="G395" s="65" t="s">
        <v>162</v>
      </c>
      <c r="H395" s="31" t="s">
        <v>163</v>
      </c>
      <c r="I395" s="31" t="s">
        <v>49</v>
      </c>
      <c r="J395" s="31" t="s">
        <v>123</v>
      </c>
      <c r="K395" s="31" t="s">
        <v>59</v>
      </c>
      <c r="L395" s="66" t="s">
        <v>157</v>
      </c>
      <c r="M395" s="74" t="s">
        <v>12</v>
      </c>
      <c r="N395" s="31"/>
      <c r="O395" s="94">
        <f t="shared" ref="O395:T395" si="136">O396+O397+O398+O399</f>
        <v>1584000.5999999999</v>
      </c>
      <c r="P395" s="94">
        <f t="shared" si="136"/>
        <v>0</v>
      </c>
      <c r="Q395" s="94">
        <f t="shared" si="136"/>
        <v>574424.03</v>
      </c>
      <c r="R395" s="94">
        <f t="shared" si="136"/>
        <v>0</v>
      </c>
      <c r="S395" s="94">
        <f t="shared" si="136"/>
        <v>1296311.08</v>
      </c>
      <c r="T395" s="94">
        <f t="shared" si="136"/>
        <v>0</v>
      </c>
    </row>
    <row r="396" spans="2:20" s="10" customFormat="1" ht="22.5" hidden="1" customHeight="1">
      <c r="B396" s="177"/>
      <c r="C396" s="12" t="s">
        <v>1</v>
      </c>
      <c r="D396" s="32" t="s">
        <v>191</v>
      </c>
      <c r="E396" s="13" t="s">
        <v>52</v>
      </c>
      <c r="F396" s="65" t="s">
        <v>188</v>
      </c>
      <c r="G396" s="65" t="s">
        <v>162</v>
      </c>
      <c r="H396" s="31" t="s">
        <v>163</v>
      </c>
      <c r="I396" s="31" t="s">
        <v>49</v>
      </c>
      <c r="J396" s="31" t="s">
        <v>123</v>
      </c>
      <c r="K396" s="31" t="s">
        <v>59</v>
      </c>
      <c r="L396" s="66" t="s">
        <v>157</v>
      </c>
      <c r="M396" s="66" t="s">
        <v>12</v>
      </c>
      <c r="N396" s="11" t="s">
        <v>79</v>
      </c>
      <c r="O396" s="94">
        <v>515430</v>
      </c>
      <c r="P396" s="94">
        <v>0</v>
      </c>
      <c r="Q396" s="94">
        <v>200000</v>
      </c>
      <c r="R396" s="94">
        <v>0</v>
      </c>
      <c r="S396" s="94">
        <v>400000</v>
      </c>
      <c r="T396" s="94">
        <v>0</v>
      </c>
    </row>
    <row r="397" spans="2:20" s="10" customFormat="1" ht="22.5" hidden="1" customHeight="1">
      <c r="B397" s="177"/>
      <c r="C397" s="12" t="s">
        <v>45</v>
      </c>
      <c r="D397" s="32" t="s">
        <v>191</v>
      </c>
      <c r="E397" s="13" t="s">
        <v>52</v>
      </c>
      <c r="F397" s="65" t="s">
        <v>188</v>
      </c>
      <c r="G397" s="65" t="s">
        <v>162</v>
      </c>
      <c r="H397" s="31" t="s">
        <v>163</v>
      </c>
      <c r="I397" s="31" t="s">
        <v>49</v>
      </c>
      <c r="J397" s="31" t="s">
        <v>123</v>
      </c>
      <c r="K397" s="31" t="s">
        <v>59</v>
      </c>
      <c r="L397" s="66" t="s">
        <v>157</v>
      </c>
      <c r="M397" s="66" t="s">
        <v>12</v>
      </c>
      <c r="N397" s="11" t="s">
        <v>72</v>
      </c>
      <c r="O397" s="94">
        <v>20000</v>
      </c>
      <c r="P397" s="94">
        <v>0</v>
      </c>
      <c r="Q397" s="94">
        <v>20000</v>
      </c>
      <c r="R397" s="94">
        <v>0</v>
      </c>
      <c r="S397" s="94">
        <v>20000</v>
      </c>
      <c r="T397" s="94">
        <v>0</v>
      </c>
    </row>
    <row r="398" spans="2:20" s="10" customFormat="1" ht="21" hidden="1" customHeight="1">
      <c r="B398" s="177"/>
      <c r="C398" s="12" t="s">
        <v>73</v>
      </c>
      <c r="D398" s="32" t="s">
        <v>191</v>
      </c>
      <c r="E398" s="13" t="s">
        <v>52</v>
      </c>
      <c r="F398" s="65" t="s">
        <v>188</v>
      </c>
      <c r="G398" s="65" t="s">
        <v>162</v>
      </c>
      <c r="H398" s="31" t="s">
        <v>163</v>
      </c>
      <c r="I398" s="31" t="s">
        <v>49</v>
      </c>
      <c r="J398" s="31" t="s">
        <v>123</v>
      </c>
      <c r="K398" s="31" t="s">
        <v>59</v>
      </c>
      <c r="L398" s="66" t="s">
        <v>157</v>
      </c>
      <c r="M398" s="66" t="s">
        <v>12</v>
      </c>
      <c r="N398" s="31" t="s">
        <v>74</v>
      </c>
      <c r="O398" s="94">
        <v>168892.18</v>
      </c>
      <c r="P398" s="94">
        <v>0</v>
      </c>
      <c r="Q398" s="94">
        <v>0</v>
      </c>
      <c r="R398" s="94">
        <v>0</v>
      </c>
      <c r="S398" s="94">
        <v>500000</v>
      </c>
      <c r="T398" s="94">
        <v>0</v>
      </c>
    </row>
    <row r="399" spans="2:20" s="3" customFormat="1" ht="21" hidden="1" customHeight="1">
      <c r="B399" s="173"/>
      <c r="C399" s="12" t="s">
        <v>132</v>
      </c>
      <c r="D399" s="32" t="s">
        <v>191</v>
      </c>
      <c r="E399" s="13" t="s">
        <v>52</v>
      </c>
      <c r="F399" s="65" t="s">
        <v>188</v>
      </c>
      <c r="G399" s="65" t="s">
        <v>162</v>
      </c>
      <c r="H399" s="31" t="s">
        <v>163</v>
      </c>
      <c r="I399" s="31" t="s">
        <v>49</v>
      </c>
      <c r="J399" s="31" t="s">
        <v>123</v>
      </c>
      <c r="K399" s="31" t="s">
        <v>59</v>
      </c>
      <c r="L399" s="66" t="s">
        <v>157</v>
      </c>
      <c r="M399" s="66" t="s">
        <v>12</v>
      </c>
      <c r="N399" s="11" t="s">
        <v>75</v>
      </c>
      <c r="O399" s="94">
        <f>O401+O400</f>
        <v>879678.41999999993</v>
      </c>
      <c r="P399" s="94">
        <f>P401</f>
        <v>0</v>
      </c>
      <c r="Q399" s="94">
        <f>Q401</f>
        <v>354424.03</v>
      </c>
      <c r="R399" s="94">
        <f>R401</f>
        <v>0</v>
      </c>
      <c r="S399" s="94">
        <f>S401</f>
        <v>376311.08</v>
      </c>
      <c r="T399" s="94">
        <f>T401</f>
        <v>0</v>
      </c>
    </row>
    <row r="400" spans="2:20" s="3" customFormat="1" ht="21" hidden="1" customHeight="1">
      <c r="B400" s="173"/>
      <c r="C400" s="36" t="s">
        <v>507</v>
      </c>
      <c r="D400" s="32" t="s">
        <v>191</v>
      </c>
      <c r="E400" s="13" t="s">
        <v>52</v>
      </c>
      <c r="F400" s="65" t="s">
        <v>188</v>
      </c>
      <c r="G400" s="65" t="s">
        <v>162</v>
      </c>
      <c r="H400" s="31" t="s">
        <v>163</v>
      </c>
      <c r="I400" s="31" t="s">
        <v>49</v>
      </c>
      <c r="J400" s="31" t="s">
        <v>123</v>
      </c>
      <c r="K400" s="31" t="s">
        <v>59</v>
      </c>
      <c r="L400" s="66" t="s">
        <v>157</v>
      </c>
      <c r="M400" s="66" t="s">
        <v>12</v>
      </c>
      <c r="N400" s="31" t="s">
        <v>506</v>
      </c>
      <c r="O400" s="94">
        <v>483723.18</v>
      </c>
      <c r="P400" s="94">
        <v>0</v>
      </c>
      <c r="Q400" s="94">
        <v>0</v>
      </c>
      <c r="R400" s="94">
        <v>0</v>
      </c>
      <c r="S400" s="94">
        <v>0</v>
      </c>
      <c r="T400" s="94">
        <v>0</v>
      </c>
    </row>
    <row r="401" spans="2:20" s="3" customFormat="1" ht="21" hidden="1" customHeight="1">
      <c r="B401" s="173"/>
      <c r="C401" s="36" t="s">
        <v>133</v>
      </c>
      <c r="D401" s="32" t="s">
        <v>191</v>
      </c>
      <c r="E401" s="13" t="s">
        <v>52</v>
      </c>
      <c r="F401" s="65" t="s">
        <v>188</v>
      </c>
      <c r="G401" s="65" t="s">
        <v>162</v>
      </c>
      <c r="H401" s="31" t="s">
        <v>163</v>
      </c>
      <c r="I401" s="31" t="s">
        <v>49</v>
      </c>
      <c r="J401" s="31" t="s">
        <v>123</v>
      </c>
      <c r="K401" s="31" t="s">
        <v>59</v>
      </c>
      <c r="L401" s="66" t="s">
        <v>157</v>
      </c>
      <c r="M401" s="66" t="s">
        <v>12</v>
      </c>
      <c r="N401" s="52" t="s">
        <v>398</v>
      </c>
      <c r="O401" s="94">
        <v>395955.24</v>
      </c>
      <c r="P401" s="94">
        <v>0</v>
      </c>
      <c r="Q401" s="94">
        <v>354424.03</v>
      </c>
      <c r="R401" s="94">
        <v>0</v>
      </c>
      <c r="S401" s="94">
        <v>376311.08</v>
      </c>
      <c r="T401" s="94">
        <v>0</v>
      </c>
    </row>
    <row r="402" spans="2:20" s="3" customFormat="1" ht="54.75" hidden="1" customHeight="1">
      <c r="B402" s="173"/>
      <c r="C402" s="36" t="s">
        <v>528</v>
      </c>
      <c r="D402" s="32" t="s">
        <v>191</v>
      </c>
      <c r="E402" s="13" t="s">
        <v>52</v>
      </c>
      <c r="F402" s="65" t="s">
        <v>188</v>
      </c>
      <c r="G402" s="65" t="s">
        <v>162</v>
      </c>
      <c r="H402" s="31" t="s">
        <v>163</v>
      </c>
      <c r="I402" s="31" t="s">
        <v>49</v>
      </c>
      <c r="J402" s="31" t="s">
        <v>166</v>
      </c>
      <c r="K402" s="31" t="s">
        <v>527</v>
      </c>
      <c r="L402" s="66" t="s">
        <v>157</v>
      </c>
      <c r="M402" s="66"/>
      <c r="N402" s="52"/>
      <c r="O402" s="94">
        <f t="shared" ref="O402:P404" si="137">O403</f>
        <v>0</v>
      </c>
      <c r="P402" s="94">
        <f t="shared" si="137"/>
        <v>0</v>
      </c>
      <c r="Q402" s="94">
        <v>0</v>
      </c>
      <c r="R402" s="94">
        <v>0</v>
      </c>
      <c r="S402" s="94">
        <v>0</v>
      </c>
      <c r="T402" s="94">
        <v>0</v>
      </c>
    </row>
    <row r="403" spans="2:20" s="3" customFormat="1" ht="21" hidden="1" customHeight="1">
      <c r="B403" s="173"/>
      <c r="C403" s="118" t="s">
        <v>160</v>
      </c>
      <c r="D403" s="32" t="s">
        <v>191</v>
      </c>
      <c r="E403" s="13" t="s">
        <v>52</v>
      </c>
      <c r="F403" s="65" t="s">
        <v>188</v>
      </c>
      <c r="G403" s="65" t="s">
        <v>162</v>
      </c>
      <c r="H403" s="31" t="s">
        <v>163</v>
      </c>
      <c r="I403" s="31" t="s">
        <v>49</v>
      </c>
      <c r="J403" s="31" t="s">
        <v>166</v>
      </c>
      <c r="K403" s="31" t="s">
        <v>527</v>
      </c>
      <c r="L403" s="66" t="s">
        <v>157</v>
      </c>
      <c r="M403" s="66" t="s">
        <v>16</v>
      </c>
      <c r="N403" s="52"/>
      <c r="O403" s="94">
        <f t="shared" si="137"/>
        <v>0</v>
      </c>
      <c r="P403" s="94">
        <f t="shared" si="137"/>
        <v>0</v>
      </c>
      <c r="Q403" s="94">
        <v>0</v>
      </c>
      <c r="R403" s="94">
        <v>0</v>
      </c>
      <c r="S403" s="94">
        <v>0</v>
      </c>
      <c r="T403" s="94">
        <v>0</v>
      </c>
    </row>
    <row r="404" spans="2:20" s="3" customFormat="1" ht="21" hidden="1" customHeight="1">
      <c r="B404" s="173"/>
      <c r="C404" s="172" t="s">
        <v>355</v>
      </c>
      <c r="D404" s="32" t="s">
        <v>191</v>
      </c>
      <c r="E404" s="13" t="s">
        <v>52</v>
      </c>
      <c r="F404" s="65" t="s">
        <v>188</v>
      </c>
      <c r="G404" s="65" t="s">
        <v>162</v>
      </c>
      <c r="H404" s="31" t="s">
        <v>163</v>
      </c>
      <c r="I404" s="31" t="s">
        <v>49</v>
      </c>
      <c r="J404" s="31" t="s">
        <v>166</v>
      </c>
      <c r="K404" s="31" t="s">
        <v>527</v>
      </c>
      <c r="L404" s="66" t="s">
        <v>157</v>
      </c>
      <c r="M404" s="66" t="s">
        <v>12</v>
      </c>
      <c r="N404" s="52"/>
      <c r="O404" s="94">
        <f t="shared" si="137"/>
        <v>0</v>
      </c>
      <c r="P404" s="94">
        <f t="shared" si="137"/>
        <v>0</v>
      </c>
      <c r="Q404" s="94">
        <v>0</v>
      </c>
      <c r="R404" s="94">
        <v>0</v>
      </c>
      <c r="S404" s="94">
        <v>0</v>
      </c>
      <c r="T404" s="94">
        <v>0</v>
      </c>
    </row>
    <row r="405" spans="2:20" s="3" customFormat="1" ht="21" hidden="1" customHeight="1">
      <c r="B405" s="173"/>
      <c r="C405" s="36" t="s">
        <v>73</v>
      </c>
      <c r="D405" s="32" t="s">
        <v>191</v>
      </c>
      <c r="E405" s="13" t="s">
        <v>52</v>
      </c>
      <c r="F405" s="65" t="s">
        <v>188</v>
      </c>
      <c r="G405" s="65" t="s">
        <v>162</v>
      </c>
      <c r="H405" s="31" t="s">
        <v>163</v>
      </c>
      <c r="I405" s="31" t="s">
        <v>49</v>
      </c>
      <c r="J405" s="31" t="s">
        <v>166</v>
      </c>
      <c r="K405" s="31" t="s">
        <v>527</v>
      </c>
      <c r="L405" s="66" t="s">
        <v>157</v>
      </c>
      <c r="M405" s="66" t="s">
        <v>12</v>
      </c>
      <c r="N405" s="66" t="s">
        <v>74</v>
      </c>
      <c r="O405" s="94">
        <v>0</v>
      </c>
      <c r="P405" s="94">
        <v>0</v>
      </c>
      <c r="Q405" s="94">
        <v>0</v>
      </c>
      <c r="R405" s="94">
        <v>0</v>
      </c>
      <c r="S405" s="94">
        <v>0</v>
      </c>
      <c r="T405" s="94">
        <v>0</v>
      </c>
    </row>
    <row r="406" spans="2:20" s="10" customFormat="1" ht="57.75" customHeight="1">
      <c r="B406" s="177"/>
      <c r="C406" s="118" t="s">
        <v>357</v>
      </c>
      <c r="D406" s="32" t="s">
        <v>191</v>
      </c>
      <c r="E406" s="13" t="s">
        <v>52</v>
      </c>
      <c r="F406" s="65" t="s">
        <v>188</v>
      </c>
      <c r="G406" s="65" t="s">
        <v>356</v>
      </c>
      <c r="H406" s="31" t="s">
        <v>157</v>
      </c>
      <c r="I406" s="31" t="s">
        <v>84</v>
      </c>
      <c r="J406" s="31" t="s">
        <v>157</v>
      </c>
      <c r="K406" s="31" t="s">
        <v>83</v>
      </c>
      <c r="L406" s="66" t="s">
        <v>157</v>
      </c>
      <c r="M406" s="66"/>
      <c r="N406" s="31"/>
      <c r="O406" s="94">
        <f t="shared" ref="O406:T406" si="138">O407+O413</f>
        <v>100000</v>
      </c>
      <c r="P406" s="94">
        <f t="shared" si="138"/>
        <v>0</v>
      </c>
      <c r="Q406" s="94">
        <f t="shared" si="138"/>
        <v>140000</v>
      </c>
      <c r="R406" s="94">
        <f t="shared" si="138"/>
        <v>0</v>
      </c>
      <c r="S406" s="94">
        <f t="shared" si="138"/>
        <v>140000</v>
      </c>
      <c r="T406" s="94">
        <f t="shared" si="138"/>
        <v>0</v>
      </c>
    </row>
    <row r="407" spans="2:20" s="10" customFormat="1" ht="41.25" hidden="1" customHeight="1">
      <c r="B407" s="177"/>
      <c r="C407" s="118" t="s">
        <v>390</v>
      </c>
      <c r="D407" s="32" t="s">
        <v>191</v>
      </c>
      <c r="E407" s="13" t="s">
        <v>52</v>
      </c>
      <c r="F407" s="65" t="s">
        <v>188</v>
      </c>
      <c r="G407" s="65" t="s">
        <v>356</v>
      </c>
      <c r="H407" s="31" t="s">
        <v>123</v>
      </c>
      <c r="I407" s="31" t="s">
        <v>84</v>
      </c>
      <c r="J407" s="31" t="s">
        <v>157</v>
      </c>
      <c r="K407" s="31" t="s">
        <v>83</v>
      </c>
      <c r="L407" s="66" t="s">
        <v>157</v>
      </c>
      <c r="M407" s="66"/>
      <c r="N407" s="31"/>
      <c r="O407" s="94">
        <f t="shared" ref="O407:T407" si="139">O408</f>
        <v>0</v>
      </c>
      <c r="P407" s="94">
        <f t="shared" si="139"/>
        <v>0</v>
      </c>
      <c r="Q407" s="94">
        <f t="shared" si="139"/>
        <v>0</v>
      </c>
      <c r="R407" s="94">
        <f t="shared" si="139"/>
        <v>0</v>
      </c>
      <c r="S407" s="94">
        <f t="shared" si="139"/>
        <v>0</v>
      </c>
      <c r="T407" s="94">
        <f t="shared" si="139"/>
        <v>0</v>
      </c>
    </row>
    <row r="408" spans="2:20" s="10" customFormat="1" ht="56.25" hidden="1" customHeight="1">
      <c r="B408" s="177"/>
      <c r="C408" s="118" t="s">
        <v>359</v>
      </c>
      <c r="D408" s="32" t="s">
        <v>191</v>
      </c>
      <c r="E408" s="13" t="s">
        <v>52</v>
      </c>
      <c r="F408" s="65" t="s">
        <v>188</v>
      </c>
      <c r="G408" s="65" t="s">
        <v>356</v>
      </c>
      <c r="H408" s="31" t="s">
        <v>123</v>
      </c>
      <c r="I408" s="31" t="s">
        <v>48</v>
      </c>
      <c r="J408" s="31" t="s">
        <v>157</v>
      </c>
      <c r="K408" s="31" t="s">
        <v>83</v>
      </c>
      <c r="L408" s="66" t="s">
        <v>157</v>
      </c>
      <c r="M408" s="66"/>
      <c r="N408" s="31"/>
      <c r="O408" s="94">
        <f>O409</f>
        <v>0</v>
      </c>
      <c r="P408" s="94">
        <f>P409+P413</f>
        <v>0</v>
      </c>
      <c r="Q408" s="94">
        <f t="shared" ref="O408:T411" si="140">Q409</f>
        <v>0</v>
      </c>
      <c r="R408" s="94">
        <f t="shared" si="140"/>
        <v>0</v>
      </c>
      <c r="S408" s="94">
        <f t="shared" si="140"/>
        <v>0</v>
      </c>
      <c r="T408" s="94">
        <f>T409+T413</f>
        <v>0</v>
      </c>
    </row>
    <row r="409" spans="2:20" s="10" customFormat="1" ht="74.25" hidden="1" customHeight="1">
      <c r="B409" s="177"/>
      <c r="C409" s="118" t="s">
        <v>360</v>
      </c>
      <c r="D409" s="32" t="s">
        <v>191</v>
      </c>
      <c r="E409" s="13" t="s">
        <v>52</v>
      </c>
      <c r="F409" s="65" t="s">
        <v>188</v>
      </c>
      <c r="G409" s="65" t="s">
        <v>356</v>
      </c>
      <c r="H409" s="31" t="s">
        <v>123</v>
      </c>
      <c r="I409" s="31" t="s">
        <v>48</v>
      </c>
      <c r="J409" s="31" t="s">
        <v>123</v>
      </c>
      <c r="K409" s="31" t="s">
        <v>62</v>
      </c>
      <c r="L409" s="66" t="s">
        <v>157</v>
      </c>
      <c r="M409" s="66"/>
      <c r="N409" s="31"/>
      <c r="O409" s="94">
        <f t="shared" si="140"/>
        <v>0</v>
      </c>
      <c r="P409" s="94">
        <f t="shared" si="140"/>
        <v>0</v>
      </c>
      <c r="Q409" s="94">
        <f t="shared" si="140"/>
        <v>0</v>
      </c>
      <c r="R409" s="94">
        <f t="shared" si="140"/>
        <v>0</v>
      </c>
      <c r="S409" s="94">
        <f t="shared" si="140"/>
        <v>0</v>
      </c>
      <c r="T409" s="94">
        <f t="shared" si="140"/>
        <v>0</v>
      </c>
    </row>
    <row r="410" spans="2:20" s="10" customFormat="1" ht="36" hidden="1" customHeight="1">
      <c r="B410" s="177"/>
      <c r="C410" s="118" t="s">
        <v>160</v>
      </c>
      <c r="D410" s="32" t="s">
        <v>191</v>
      </c>
      <c r="E410" s="13" t="s">
        <v>52</v>
      </c>
      <c r="F410" s="65" t="s">
        <v>188</v>
      </c>
      <c r="G410" s="65" t="s">
        <v>356</v>
      </c>
      <c r="H410" s="31" t="s">
        <v>123</v>
      </c>
      <c r="I410" s="31" t="s">
        <v>48</v>
      </c>
      <c r="J410" s="31" t="s">
        <v>123</v>
      </c>
      <c r="K410" s="31" t="s">
        <v>62</v>
      </c>
      <c r="L410" s="66" t="s">
        <v>157</v>
      </c>
      <c r="M410" s="66" t="s">
        <v>16</v>
      </c>
      <c r="N410" s="31"/>
      <c r="O410" s="94">
        <f t="shared" si="140"/>
        <v>0</v>
      </c>
      <c r="P410" s="94">
        <f t="shared" si="140"/>
        <v>0</v>
      </c>
      <c r="Q410" s="94">
        <f t="shared" si="140"/>
        <v>0</v>
      </c>
      <c r="R410" s="94">
        <v>0</v>
      </c>
      <c r="S410" s="94">
        <f t="shared" si="140"/>
        <v>0</v>
      </c>
      <c r="T410" s="94">
        <v>0</v>
      </c>
    </row>
    <row r="411" spans="2:20" s="10" customFormat="1" ht="26.25" hidden="1" customHeight="1">
      <c r="B411" s="177"/>
      <c r="C411" s="172" t="s">
        <v>355</v>
      </c>
      <c r="D411" s="32" t="s">
        <v>191</v>
      </c>
      <c r="E411" s="13" t="s">
        <v>52</v>
      </c>
      <c r="F411" s="65" t="s">
        <v>188</v>
      </c>
      <c r="G411" s="65" t="s">
        <v>356</v>
      </c>
      <c r="H411" s="31" t="s">
        <v>123</v>
      </c>
      <c r="I411" s="31" t="s">
        <v>48</v>
      </c>
      <c r="J411" s="31" t="s">
        <v>123</v>
      </c>
      <c r="K411" s="31" t="s">
        <v>62</v>
      </c>
      <c r="L411" s="66" t="s">
        <v>157</v>
      </c>
      <c r="M411" s="66" t="s">
        <v>12</v>
      </c>
      <c r="N411" s="31"/>
      <c r="O411" s="94">
        <f t="shared" si="140"/>
        <v>0</v>
      </c>
      <c r="P411" s="94">
        <f t="shared" si="140"/>
        <v>0</v>
      </c>
      <c r="Q411" s="94">
        <f t="shared" si="140"/>
        <v>0</v>
      </c>
      <c r="R411" s="94">
        <v>0</v>
      </c>
      <c r="S411" s="94">
        <f t="shared" si="140"/>
        <v>0</v>
      </c>
      <c r="T411" s="94">
        <v>0</v>
      </c>
    </row>
    <row r="412" spans="2:20" s="10" customFormat="1" ht="21" hidden="1" customHeight="1">
      <c r="B412" s="177"/>
      <c r="C412" s="12" t="s">
        <v>1</v>
      </c>
      <c r="D412" s="32" t="s">
        <v>191</v>
      </c>
      <c r="E412" s="13" t="s">
        <v>52</v>
      </c>
      <c r="F412" s="65" t="s">
        <v>188</v>
      </c>
      <c r="G412" s="65" t="s">
        <v>356</v>
      </c>
      <c r="H412" s="31" t="s">
        <v>123</v>
      </c>
      <c r="I412" s="31" t="s">
        <v>48</v>
      </c>
      <c r="J412" s="31" t="s">
        <v>123</v>
      </c>
      <c r="K412" s="31" t="s">
        <v>62</v>
      </c>
      <c r="L412" s="66" t="s">
        <v>157</v>
      </c>
      <c r="M412" s="66" t="s">
        <v>12</v>
      </c>
      <c r="N412" s="11" t="s">
        <v>79</v>
      </c>
      <c r="O412" s="94">
        <v>0</v>
      </c>
      <c r="P412" s="94">
        <v>0</v>
      </c>
      <c r="Q412" s="94">
        <v>0</v>
      </c>
      <c r="R412" s="94">
        <v>0</v>
      </c>
      <c r="S412" s="94">
        <v>0</v>
      </c>
      <c r="T412" s="94">
        <v>0</v>
      </c>
    </row>
    <row r="413" spans="2:20" s="10" customFormat="1" ht="38.25" customHeight="1">
      <c r="B413" s="177"/>
      <c r="C413" s="118" t="s">
        <v>391</v>
      </c>
      <c r="D413" s="32" t="s">
        <v>191</v>
      </c>
      <c r="E413" s="13" t="s">
        <v>52</v>
      </c>
      <c r="F413" s="65" t="s">
        <v>188</v>
      </c>
      <c r="G413" s="65" t="s">
        <v>356</v>
      </c>
      <c r="H413" s="31" t="s">
        <v>124</v>
      </c>
      <c r="I413" s="31" t="s">
        <v>84</v>
      </c>
      <c r="J413" s="31" t="s">
        <v>157</v>
      </c>
      <c r="K413" s="31" t="s">
        <v>83</v>
      </c>
      <c r="L413" s="66" t="s">
        <v>157</v>
      </c>
      <c r="M413" s="66"/>
      <c r="N413" s="31"/>
      <c r="O413" s="94">
        <f t="shared" ref="O413:T414" si="141">O414</f>
        <v>100000</v>
      </c>
      <c r="P413" s="94">
        <f t="shared" si="141"/>
        <v>0</v>
      </c>
      <c r="Q413" s="94">
        <f t="shared" si="141"/>
        <v>140000</v>
      </c>
      <c r="R413" s="94">
        <f t="shared" si="141"/>
        <v>0</v>
      </c>
      <c r="S413" s="94">
        <f t="shared" si="141"/>
        <v>140000</v>
      </c>
      <c r="T413" s="94">
        <f t="shared" si="141"/>
        <v>0</v>
      </c>
    </row>
    <row r="414" spans="2:20" s="10" customFormat="1" ht="38.25" customHeight="1">
      <c r="B414" s="177"/>
      <c r="C414" s="118" t="s">
        <v>362</v>
      </c>
      <c r="D414" s="32" t="s">
        <v>191</v>
      </c>
      <c r="E414" s="13" t="s">
        <v>52</v>
      </c>
      <c r="F414" s="65" t="s">
        <v>188</v>
      </c>
      <c r="G414" s="65" t="s">
        <v>356</v>
      </c>
      <c r="H414" s="31" t="s">
        <v>124</v>
      </c>
      <c r="I414" s="31" t="s">
        <v>48</v>
      </c>
      <c r="J414" s="31" t="s">
        <v>157</v>
      </c>
      <c r="K414" s="31" t="s">
        <v>83</v>
      </c>
      <c r="L414" s="66" t="s">
        <v>157</v>
      </c>
      <c r="M414" s="66"/>
      <c r="N414" s="31"/>
      <c r="O414" s="94">
        <f>O415</f>
        <v>100000</v>
      </c>
      <c r="P414" s="94">
        <f t="shared" si="141"/>
        <v>0</v>
      </c>
      <c r="Q414" s="94">
        <f>Q415</f>
        <v>140000</v>
      </c>
      <c r="R414" s="94">
        <f t="shared" si="141"/>
        <v>0</v>
      </c>
      <c r="S414" s="94">
        <f>S415</f>
        <v>140000</v>
      </c>
      <c r="T414" s="94">
        <f t="shared" si="141"/>
        <v>0</v>
      </c>
    </row>
    <row r="415" spans="2:20" s="10" customFormat="1" ht="73.5" customHeight="1">
      <c r="B415" s="177"/>
      <c r="C415" s="118" t="s">
        <v>363</v>
      </c>
      <c r="D415" s="32" t="s">
        <v>191</v>
      </c>
      <c r="E415" s="13" t="s">
        <v>52</v>
      </c>
      <c r="F415" s="65" t="s">
        <v>188</v>
      </c>
      <c r="G415" s="65" t="s">
        <v>356</v>
      </c>
      <c r="H415" s="31" t="s">
        <v>124</v>
      </c>
      <c r="I415" s="31" t="s">
        <v>48</v>
      </c>
      <c r="J415" s="31" t="s">
        <v>123</v>
      </c>
      <c r="K415" s="31" t="s">
        <v>62</v>
      </c>
      <c r="L415" s="66" t="s">
        <v>157</v>
      </c>
      <c r="M415" s="66"/>
      <c r="N415" s="31"/>
      <c r="O415" s="94">
        <f t="shared" ref="O415:S417" si="142">O416</f>
        <v>100000</v>
      </c>
      <c r="P415" s="94">
        <f>P418</f>
        <v>0</v>
      </c>
      <c r="Q415" s="94">
        <f t="shared" si="142"/>
        <v>140000</v>
      </c>
      <c r="R415" s="94">
        <f>R418</f>
        <v>0</v>
      </c>
      <c r="S415" s="94">
        <f t="shared" si="142"/>
        <v>140000</v>
      </c>
      <c r="T415" s="94">
        <f>T418</f>
        <v>0</v>
      </c>
    </row>
    <row r="416" spans="2:20" s="10" customFormat="1" ht="36" customHeight="1">
      <c r="B416" s="177"/>
      <c r="C416" s="118" t="s">
        <v>160</v>
      </c>
      <c r="D416" s="32" t="s">
        <v>191</v>
      </c>
      <c r="E416" s="13" t="s">
        <v>52</v>
      </c>
      <c r="F416" s="65" t="s">
        <v>188</v>
      </c>
      <c r="G416" s="65" t="s">
        <v>356</v>
      </c>
      <c r="H416" s="31" t="s">
        <v>124</v>
      </c>
      <c r="I416" s="31" t="s">
        <v>48</v>
      </c>
      <c r="J416" s="31" t="s">
        <v>123</v>
      </c>
      <c r="K416" s="31" t="s">
        <v>62</v>
      </c>
      <c r="L416" s="66" t="s">
        <v>157</v>
      </c>
      <c r="M416" s="66" t="s">
        <v>16</v>
      </c>
      <c r="N416" s="31"/>
      <c r="O416" s="94">
        <f t="shared" si="142"/>
        <v>100000</v>
      </c>
      <c r="P416" s="94">
        <f>P417</f>
        <v>0</v>
      </c>
      <c r="Q416" s="94">
        <f t="shared" si="142"/>
        <v>140000</v>
      </c>
      <c r="R416" s="94">
        <v>0</v>
      </c>
      <c r="S416" s="94">
        <f t="shared" si="142"/>
        <v>140000</v>
      </c>
      <c r="T416" s="94">
        <v>0</v>
      </c>
    </row>
    <row r="417" spans="2:20" s="10" customFormat="1" ht="26.25" hidden="1" customHeight="1">
      <c r="B417" s="177"/>
      <c r="C417" s="172" t="s">
        <v>355</v>
      </c>
      <c r="D417" s="32" t="s">
        <v>191</v>
      </c>
      <c r="E417" s="13" t="s">
        <v>52</v>
      </c>
      <c r="F417" s="65" t="s">
        <v>188</v>
      </c>
      <c r="G417" s="65" t="s">
        <v>356</v>
      </c>
      <c r="H417" s="31" t="s">
        <v>124</v>
      </c>
      <c r="I417" s="31" t="s">
        <v>48</v>
      </c>
      <c r="J417" s="31" t="s">
        <v>123</v>
      </c>
      <c r="K417" s="31" t="s">
        <v>62</v>
      </c>
      <c r="L417" s="66" t="s">
        <v>157</v>
      </c>
      <c r="M417" s="66" t="s">
        <v>12</v>
      </c>
      <c r="N417" s="31"/>
      <c r="O417" s="94">
        <f t="shared" si="142"/>
        <v>100000</v>
      </c>
      <c r="P417" s="94">
        <f>P418</f>
        <v>0</v>
      </c>
      <c r="Q417" s="94">
        <f t="shared" si="142"/>
        <v>140000</v>
      </c>
      <c r="R417" s="94">
        <v>0</v>
      </c>
      <c r="S417" s="94">
        <f t="shared" si="142"/>
        <v>140000</v>
      </c>
      <c r="T417" s="94">
        <v>0</v>
      </c>
    </row>
    <row r="418" spans="2:20" s="10" customFormat="1" ht="22.5" hidden="1" customHeight="1">
      <c r="B418" s="177"/>
      <c r="C418" s="12" t="s">
        <v>1</v>
      </c>
      <c r="D418" s="32" t="s">
        <v>191</v>
      </c>
      <c r="E418" s="13" t="s">
        <v>52</v>
      </c>
      <c r="F418" s="65" t="s">
        <v>188</v>
      </c>
      <c r="G418" s="65" t="s">
        <v>356</v>
      </c>
      <c r="H418" s="31" t="s">
        <v>124</v>
      </c>
      <c r="I418" s="31" t="s">
        <v>48</v>
      </c>
      <c r="J418" s="31" t="s">
        <v>123</v>
      </c>
      <c r="K418" s="31" t="s">
        <v>62</v>
      </c>
      <c r="L418" s="66" t="s">
        <v>157</v>
      </c>
      <c r="M418" s="66" t="s">
        <v>12</v>
      </c>
      <c r="N418" s="11" t="s">
        <v>79</v>
      </c>
      <c r="O418" s="94">
        <v>100000</v>
      </c>
      <c r="P418" s="94">
        <v>0</v>
      </c>
      <c r="Q418" s="94">
        <v>140000</v>
      </c>
      <c r="R418" s="94">
        <v>0</v>
      </c>
      <c r="S418" s="94">
        <v>140000</v>
      </c>
      <c r="T418" s="94">
        <v>0</v>
      </c>
    </row>
    <row r="419" spans="2:20" s="10" customFormat="1" ht="21" customHeight="1">
      <c r="B419" s="177"/>
      <c r="C419" s="12" t="s">
        <v>171</v>
      </c>
      <c r="D419" s="32" t="s">
        <v>191</v>
      </c>
      <c r="E419" s="13" t="s">
        <v>52</v>
      </c>
      <c r="F419" s="65" t="s">
        <v>145</v>
      </c>
      <c r="G419" s="65"/>
      <c r="H419" s="31"/>
      <c r="I419" s="31"/>
      <c r="J419" s="31"/>
      <c r="K419" s="31"/>
      <c r="L419" s="66"/>
      <c r="M419" s="66"/>
      <c r="N419" s="31"/>
      <c r="O419" s="94">
        <f t="shared" ref="O419:T425" si="143">O420</f>
        <v>258000</v>
      </c>
      <c r="P419" s="94">
        <f t="shared" si="143"/>
        <v>0</v>
      </c>
      <c r="Q419" s="94">
        <f t="shared" si="143"/>
        <v>50000</v>
      </c>
      <c r="R419" s="94">
        <f t="shared" si="143"/>
        <v>0</v>
      </c>
      <c r="S419" s="94">
        <f t="shared" si="143"/>
        <v>50000</v>
      </c>
      <c r="T419" s="94">
        <f t="shared" si="143"/>
        <v>0</v>
      </c>
    </row>
    <row r="420" spans="2:20" s="10" customFormat="1" ht="80.25" customHeight="1">
      <c r="B420" s="177"/>
      <c r="C420" s="118" t="s">
        <v>415</v>
      </c>
      <c r="D420" s="32" t="s">
        <v>191</v>
      </c>
      <c r="E420" s="13" t="s">
        <v>52</v>
      </c>
      <c r="F420" s="65" t="s">
        <v>145</v>
      </c>
      <c r="G420" s="65" t="s">
        <v>162</v>
      </c>
      <c r="H420" s="31" t="s">
        <v>157</v>
      </c>
      <c r="I420" s="31" t="s">
        <v>84</v>
      </c>
      <c r="J420" s="31" t="s">
        <v>157</v>
      </c>
      <c r="K420" s="31" t="s">
        <v>83</v>
      </c>
      <c r="L420" s="66" t="s">
        <v>157</v>
      </c>
      <c r="M420" s="66"/>
      <c r="N420" s="31"/>
      <c r="O420" s="94">
        <f t="shared" si="143"/>
        <v>258000</v>
      </c>
      <c r="P420" s="94">
        <f t="shared" si="143"/>
        <v>0</v>
      </c>
      <c r="Q420" s="94">
        <f t="shared" si="143"/>
        <v>50000</v>
      </c>
      <c r="R420" s="94">
        <f t="shared" si="143"/>
        <v>0</v>
      </c>
      <c r="S420" s="94">
        <f t="shared" si="143"/>
        <v>50000</v>
      </c>
      <c r="T420" s="94">
        <f t="shared" si="143"/>
        <v>0</v>
      </c>
    </row>
    <row r="421" spans="2:20" s="10" customFormat="1" ht="77.25" customHeight="1">
      <c r="B421" s="177"/>
      <c r="C421" s="110" t="s">
        <v>34</v>
      </c>
      <c r="D421" s="32" t="s">
        <v>191</v>
      </c>
      <c r="E421" s="13" t="s">
        <v>52</v>
      </c>
      <c r="F421" s="65" t="s">
        <v>145</v>
      </c>
      <c r="G421" s="65" t="s">
        <v>162</v>
      </c>
      <c r="H421" s="31" t="s">
        <v>123</v>
      </c>
      <c r="I421" s="31" t="s">
        <v>84</v>
      </c>
      <c r="J421" s="31" t="s">
        <v>157</v>
      </c>
      <c r="K421" s="31" t="s">
        <v>83</v>
      </c>
      <c r="L421" s="66" t="s">
        <v>157</v>
      </c>
      <c r="M421" s="66"/>
      <c r="N421" s="31"/>
      <c r="O421" s="94">
        <f>O422+O431</f>
        <v>258000</v>
      </c>
      <c r="P421" s="94">
        <f>P422+P431+P436+P440</f>
        <v>0</v>
      </c>
      <c r="Q421" s="94">
        <f>Q422+Q431</f>
        <v>50000</v>
      </c>
      <c r="R421" s="94">
        <f>R422+R431</f>
        <v>0</v>
      </c>
      <c r="S421" s="94">
        <f>S422+S431</f>
        <v>50000</v>
      </c>
      <c r="T421" s="94">
        <f>T422+T431</f>
        <v>0</v>
      </c>
    </row>
    <row r="422" spans="2:20" s="10" customFormat="1" ht="55.5" customHeight="1">
      <c r="B422" s="177"/>
      <c r="C422" s="110" t="s">
        <v>268</v>
      </c>
      <c r="D422" s="32" t="s">
        <v>191</v>
      </c>
      <c r="E422" s="13" t="s">
        <v>52</v>
      </c>
      <c r="F422" s="65" t="s">
        <v>145</v>
      </c>
      <c r="G422" s="65" t="s">
        <v>162</v>
      </c>
      <c r="H422" s="31" t="s">
        <v>123</v>
      </c>
      <c r="I422" s="31" t="s">
        <v>49</v>
      </c>
      <c r="J422" s="31" t="s">
        <v>157</v>
      </c>
      <c r="K422" s="31" t="s">
        <v>83</v>
      </c>
      <c r="L422" s="66" t="s">
        <v>157</v>
      </c>
      <c r="M422" s="66"/>
      <c r="N422" s="31"/>
      <c r="O422" s="94">
        <f>O423+O427</f>
        <v>258000</v>
      </c>
      <c r="P422" s="94">
        <f>P423+P427</f>
        <v>0</v>
      </c>
      <c r="Q422" s="94">
        <f>Q424</f>
        <v>50000</v>
      </c>
      <c r="R422" s="94">
        <f>R424</f>
        <v>0</v>
      </c>
      <c r="S422" s="94">
        <f>S424</f>
        <v>50000</v>
      </c>
      <c r="T422" s="94">
        <f>T424</f>
        <v>0</v>
      </c>
    </row>
    <row r="423" spans="2:20" s="10" customFormat="1" ht="57.75" customHeight="1">
      <c r="B423" s="177"/>
      <c r="C423" s="110" t="s">
        <v>31</v>
      </c>
      <c r="D423" s="32" t="s">
        <v>191</v>
      </c>
      <c r="E423" s="13" t="s">
        <v>52</v>
      </c>
      <c r="F423" s="65" t="s">
        <v>145</v>
      </c>
      <c r="G423" s="65" t="s">
        <v>162</v>
      </c>
      <c r="H423" s="31" t="s">
        <v>123</v>
      </c>
      <c r="I423" s="31" t="s">
        <v>49</v>
      </c>
      <c r="J423" s="31" t="s">
        <v>123</v>
      </c>
      <c r="K423" s="31" t="s">
        <v>272</v>
      </c>
      <c r="L423" s="66" t="s">
        <v>157</v>
      </c>
      <c r="M423" s="66"/>
      <c r="N423" s="31"/>
      <c r="O423" s="94">
        <f>O424</f>
        <v>258000</v>
      </c>
      <c r="P423" s="94">
        <f t="shared" si="143"/>
        <v>0</v>
      </c>
      <c r="Q423" s="94">
        <f t="shared" si="143"/>
        <v>50000</v>
      </c>
      <c r="R423" s="94">
        <f t="shared" si="143"/>
        <v>0</v>
      </c>
      <c r="S423" s="94">
        <f t="shared" si="143"/>
        <v>50000</v>
      </c>
      <c r="T423" s="94">
        <f t="shared" si="143"/>
        <v>0</v>
      </c>
    </row>
    <row r="424" spans="2:20" s="10" customFormat="1" ht="36" customHeight="1">
      <c r="B424" s="177"/>
      <c r="C424" s="118" t="s">
        <v>160</v>
      </c>
      <c r="D424" s="32" t="s">
        <v>191</v>
      </c>
      <c r="E424" s="13" t="s">
        <v>52</v>
      </c>
      <c r="F424" s="65" t="s">
        <v>145</v>
      </c>
      <c r="G424" s="65" t="s">
        <v>162</v>
      </c>
      <c r="H424" s="31" t="s">
        <v>123</v>
      </c>
      <c r="I424" s="31" t="s">
        <v>49</v>
      </c>
      <c r="J424" s="31" t="s">
        <v>123</v>
      </c>
      <c r="K424" s="31" t="s">
        <v>272</v>
      </c>
      <c r="L424" s="66" t="s">
        <v>157</v>
      </c>
      <c r="M424" s="66" t="s">
        <v>16</v>
      </c>
      <c r="N424" s="31"/>
      <c r="O424" s="94">
        <f t="shared" si="143"/>
        <v>258000</v>
      </c>
      <c r="P424" s="94">
        <f t="shared" si="143"/>
        <v>0</v>
      </c>
      <c r="Q424" s="94">
        <f t="shared" si="143"/>
        <v>50000</v>
      </c>
      <c r="R424" s="94">
        <f t="shared" si="143"/>
        <v>0</v>
      </c>
      <c r="S424" s="94">
        <f t="shared" si="143"/>
        <v>50000</v>
      </c>
      <c r="T424" s="94">
        <f t="shared" si="143"/>
        <v>0</v>
      </c>
    </row>
    <row r="425" spans="2:20" s="10" customFormat="1" ht="25.5" hidden="1" customHeight="1">
      <c r="B425" s="177"/>
      <c r="C425" s="172" t="s">
        <v>355</v>
      </c>
      <c r="D425" s="32" t="s">
        <v>191</v>
      </c>
      <c r="E425" s="13" t="s">
        <v>52</v>
      </c>
      <c r="F425" s="65" t="s">
        <v>145</v>
      </c>
      <c r="G425" s="65" t="s">
        <v>162</v>
      </c>
      <c r="H425" s="31" t="s">
        <v>123</v>
      </c>
      <c r="I425" s="31" t="s">
        <v>49</v>
      </c>
      <c r="J425" s="31" t="s">
        <v>123</v>
      </c>
      <c r="K425" s="31" t="s">
        <v>272</v>
      </c>
      <c r="L425" s="66" t="s">
        <v>157</v>
      </c>
      <c r="M425" s="74" t="s">
        <v>12</v>
      </c>
      <c r="N425" s="31"/>
      <c r="O425" s="94">
        <f t="shared" si="143"/>
        <v>258000</v>
      </c>
      <c r="P425" s="94">
        <f t="shared" si="143"/>
        <v>0</v>
      </c>
      <c r="Q425" s="94">
        <f t="shared" si="143"/>
        <v>50000</v>
      </c>
      <c r="R425" s="94">
        <f t="shared" si="143"/>
        <v>0</v>
      </c>
      <c r="S425" s="94">
        <f t="shared" si="143"/>
        <v>50000</v>
      </c>
      <c r="T425" s="94">
        <f t="shared" si="143"/>
        <v>0</v>
      </c>
    </row>
    <row r="426" spans="2:20" s="10" customFormat="1" ht="21" hidden="1" customHeight="1">
      <c r="B426" s="177"/>
      <c r="C426" s="12" t="s">
        <v>45</v>
      </c>
      <c r="D426" s="32" t="s">
        <v>191</v>
      </c>
      <c r="E426" s="13" t="s">
        <v>52</v>
      </c>
      <c r="F426" s="65" t="s">
        <v>145</v>
      </c>
      <c r="G426" s="65" t="s">
        <v>162</v>
      </c>
      <c r="H426" s="31" t="s">
        <v>123</v>
      </c>
      <c r="I426" s="31" t="s">
        <v>49</v>
      </c>
      <c r="J426" s="31" t="s">
        <v>123</v>
      </c>
      <c r="K426" s="31" t="s">
        <v>272</v>
      </c>
      <c r="L426" s="66" t="s">
        <v>157</v>
      </c>
      <c r="M426" s="66" t="s">
        <v>12</v>
      </c>
      <c r="N426" s="11" t="s">
        <v>72</v>
      </c>
      <c r="O426" s="94">
        <v>258000</v>
      </c>
      <c r="P426" s="94">
        <v>0</v>
      </c>
      <c r="Q426" s="94">
        <v>50000</v>
      </c>
      <c r="R426" s="94">
        <v>0</v>
      </c>
      <c r="S426" s="94">
        <v>50000</v>
      </c>
      <c r="T426" s="94">
        <v>0</v>
      </c>
    </row>
    <row r="427" spans="2:20" s="10" customFormat="1" ht="84.75" hidden="1" customHeight="1">
      <c r="B427" s="177"/>
      <c r="C427" s="210" t="s">
        <v>516</v>
      </c>
      <c r="D427" s="32" t="s">
        <v>191</v>
      </c>
      <c r="E427" s="13" t="s">
        <v>52</v>
      </c>
      <c r="F427" s="65" t="s">
        <v>145</v>
      </c>
      <c r="G427" s="65" t="s">
        <v>162</v>
      </c>
      <c r="H427" s="31" t="s">
        <v>123</v>
      </c>
      <c r="I427" s="31" t="s">
        <v>49</v>
      </c>
      <c r="J427" s="31" t="s">
        <v>123</v>
      </c>
      <c r="K427" s="31" t="s">
        <v>59</v>
      </c>
      <c r="L427" s="66" t="s">
        <v>157</v>
      </c>
      <c r="M427" s="211"/>
      <c r="N427" s="11"/>
      <c r="O427" s="94">
        <f>O428</f>
        <v>0</v>
      </c>
      <c r="P427" s="94">
        <v>0</v>
      </c>
      <c r="Q427" s="94">
        <v>0</v>
      </c>
      <c r="R427" s="94">
        <v>0</v>
      </c>
      <c r="S427" s="94">
        <v>0</v>
      </c>
      <c r="T427" s="94">
        <v>0</v>
      </c>
    </row>
    <row r="428" spans="2:20" s="10" customFormat="1" ht="45.75" hidden="1" customHeight="1">
      <c r="B428" s="177"/>
      <c r="C428" s="118" t="s">
        <v>160</v>
      </c>
      <c r="D428" s="32" t="s">
        <v>191</v>
      </c>
      <c r="E428" s="13" t="s">
        <v>52</v>
      </c>
      <c r="F428" s="65" t="s">
        <v>145</v>
      </c>
      <c r="G428" s="65" t="s">
        <v>162</v>
      </c>
      <c r="H428" s="31" t="s">
        <v>123</v>
      </c>
      <c r="I428" s="31" t="s">
        <v>49</v>
      </c>
      <c r="J428" s="31" t="s">
        <v>123</v>
      </c>
      <c r="K428" s="31" t="s">
        <v>59</v>
      </c>
      <c r="L428" s="66" t="s">
        <v>157</v>
      </c>
      <c r="M428" s="66" t="s">
        <v>16</v>
      </c>
      <c r="N428" s="31"/>
      <c r="O428" s="94">
        <f>O429</f>
        <v>0</v>
      </c>
      <c r="P428" s="94">
        <v>0</v>
      </c>
      <c r="Q428" s="94">
        <v>0</v>
      </c>
      <c r="R428" s="94">
        <v>0</v>
      </c>
      <c r="S428" s="94">
        <v>0</v>
      </c>
      <c r="T428" s="94">
        <v>0</v>
      </c>
    </row>
    <row r="429" spans="2:20" s="10" customFormat="1" ht="21" hidden="1" customHeight="1">
      <c r="B429" s="177"/>
      <c r="C429" s="172" t="s">
        <v>355</v>
      </c>
      <c r="D429" s="32" t="s">
        <v>191</v>
      </c>
      <c r="E429" s="13" t="s">
        <v>52</v>
      </c>
      <c r="F429" s="65" t="s">
        <v>145</v>
      </c>
      <c r="G429" s="65" t="s">
        <v>162</v>
      </c>
      <c r="H429" s="31" t="s">
        <v>123</v>
      </c>
      <c r="I429" s="31" t="s">
        <v>49</v>
      </c>
      <c r="J429" s="31" t="s">
        <v>123</v>
      </c>
      <c r="K429" s="31" t="s">
        <v>59</v>
      </c>
      <c r="L429" s="66" t="s">
        <v>157</v>
      </c>
      <c r="M429" s="66" t="s">
        <v>12</v>
      </c>
      <c r="N429" s="31"/>
      <c r="O429" s="94">
        <f>SUM(O430)</f>
        <v>0</v>
      </c>
      <c r="P429" s="94">
        <v>0</v>
      </c>
      <c r="Q429" s="94">
        <v>0</v>
      </c>
      <c r="R429" s="94">
        <v>0</v>
      </c>
      <c r="S429" s="94">
        <v>0</v>
      </c>
      <c r="T429" s="94">
        <v>0</v>
      </c>
    </row>
    <row r="430" spans="2:20" s="10" customFormat="1" ht="21" hidden="1" customHeight="1">
      <c r="B430" s="177"/>
      <c r="C430" s="12" t="s">
        <v>45</v>
      </c>
      <c r="D430" s="32" t="s">
        <v>191</v>
      </c>
      <c r="E430" s="13" t="s">
        <v>52</v>
      </c>
      <c r="F430" s="65" t="s">
        <v>145</v>
      </c>
      <c r="G430" s="65" t="s">
        <v>162</v>
      </c>
      <c r="H430" s="31" t="s">
        <v>123</v>
      </c>
      <c r="I430" s="31" t="s">
        <v>49</v>
      </c>
      <c r="J430" s="31" t="s">
        <v>123</v>
      </c>
      <c r="K430" s="31" t="s">
        <v>59</v>
      </c>
      <c r="L430" s="66" t="s">
        <v>157</v>
      </c>
      <c r="M430" s="66" t="s">
        <v>12</v>
      </c>
      <c r="N430" s="31" t="s">
        <v>72</v>
      </c>
      <c r="O430" s="94">
        <v>0</v>
      </c>
      <c r="P430" s="94">
        <v>0</v>
      </c>
      <c r="Q430" s="94">
        <v>0</v>
      </c>
      <c r="R430" s="94">
        <v>0</v>
      </c>
      <c r="S430" s="94">
        <v>0</v>
      </c>
      <c r="T430" s="94">
        <v>0</v>
      </c>
    </row>
    <row r="431" spans="2:20" s="10" customFormat="1" ht="40.5" hidden="1" customHeight="1">
      <c r="B431" s="177"/>
      <c r="C431" s="110" t="s">
        <v>305</v>
      </c>
      <c r="D431" s="32" t="s">
        <v>191</v>
      </c>
      <c r="E431" s="13" t="s">
        <v>52</v>
      </c>
      <c r="F431" s="65" t="s">
        <v>145</v>
      </c>
      <c r="G431" s="65" t="s">
        <v>162</v>
      </c>
      <c r="H431" s="31" t="s">
        <v>123</v>
      </c>
      <c r="I431" s="31" t="s">
        <v>52</v>
      </c>
      <c r="J431" s="31" t="s">
        <v>157</v>
      </c>
      <c r="K431" s="31" t="s">
        <v>83</v>
      </c>
      <c r="L431" s="66" t="s">
        <v>157</v>
      </c>
      <c r="M431" s="66"/>
      <c r="N431" s="31"/>
      <c r="O431" s="94">
        <f>O433+O436+O440</f>
        <v>0</v>
      </c>
      <c r="P431" s="94">
        <f>P433</f>
        <v>0</v>
      </c>
      <c r="Q431" s="94">
        <f>Q433</f>
        <v>0</v>
      </c>
      <c r="R431" s="94">
        <f>R433</f>
        <v>0</v>
      </c>
      <c r="S431" s="94">
        <f>S433</f>
        <v>0</v>
      </c>
      <c r="T431" s="94">
        <f>T433</f>
        <v>0</v>
      </c>
    </row>
    <row r="432" spans="2:20" s="10" customFormat="1" ht="42" hidden="1" customHeight="1">
      <c r="B432" s="177"/>
      <c r="C432" s="110" t="s">
        <v>296</v>
      </c>
      <c r="D432" s="32" t="s">
        <v>191</v>
      </c>
      <c r="E432" s="13" t="s">
        <v>52</v>
      </c>
      <c r="F432" s="65" t="s">
        <v>145</v>
      </c>
      <c r="G432" s="65" t="s">
        <v>162</v>
      </c>
      <c r="H432" s="31" t="s">
        <v>123</v>
      </c>
      <c r="I432" s="31" t="s">
        <v>52</v>
      </c>
      <c r="J432" s="31" t="s">
        <v>123</v>
      </c>
      <c r="K432" s="31" t="s">
        <v>62</v>
      </c>
      <c r="L432" s="66" t="s">
        <v>157</v>
      </c>
      <c r="M432" s="66"/>
      <c r="N432" s="31"/>
      <c r="O432" s="94">
        <f t="shared" ref="O432:T442" si="144">O433</f>
        <v>0</v>
      </c>
      <c r="P432" s="94">
        <f t="shared" si="144"/>
        <v>0</v>
      </c>
      <c r="Q432" s="94">
        <f t="shared" si="144"/>
        <v>0</v>
      </c>
      <c r="R432" s="94">
        <f t="shared" si="144"/>
        <v>0</v>
      </c>
      <c r="S432" s="94">
        <f t="shared" si="144"/>
        <v>0</v>
      </c>
      <c r="T432" s="94">
        <f t="shared" si="144"/>
        <v>0</v>
      </c>
    </row>
    <row r="433" spans="2:20" s="10" customFormat="1" ht="36" hidden="1" customHeight="1">
      <c r="B433" s="177"/>
      <c r="C433" s="118" t="s">
        <v>160</v>
      </c>
      <c r="D433" s="32" t="s">
        <v>191</v>
      </c>
      <c r="E433" s="13" t="s">
        <v>52</v>
      </c>
      <c r="F433" s="65" t="s">
        <v>145</v>
      </c>
      <c r="G433" s="65" t="s">
        <v>162</v>
      </c>
      <c r="H433" s="31" t="s">
        <v>123</v>
      </c>
      <c r="I433" s="31" t="s">
        <v>52</v>
      </c>
      <c r="J433" s="31" t="s">
        <v>123</v>
      </c>
      <c r="K433" s="31" t="s">
        <v>62</v>
      </c>
      <c r="L433" s="66" t="s">
        <v>157</v>
      </c>
      <c r="M433" s="66" t="s">
        <v>16</v>
      </c>
      <c r="N433" s="31"/>
      <c r="O433" s="94">
        <f t="shared" si="144"/>
        <v>0</v>
      </c>
      <c r="P433" s="94">
        <f t="shared" si="144"/>
        <v>0</v>
      </c>
      <c r="Q433" s="94">
        <f t="shared" si="144"/>
        <v>0</v>
      </c>
      <c r="R433" s="94">
        <f t="shared" si="144"/>
        <v>0</v>
      </c>
      <c r="S433" s="94">
        <f t="shared" si="144"/>
        <v>0</v>
      </c>
      <c r="T433" s="94">
        <f t="shared" si="144"/>
        <v>0</v>
      </c>
    </row>
    <row r="434" spans="2:20" s="10" customFormat="1" ht="25.5" hidden="1" customHeight="1">
      <c r="B434" s="177"/>
      <c r="C434" s="172" t="s">
        <v>355</v>
      </c>
      <c r="D434" s="32" t="s">
        <v>191</v>
      </c>
      <c r="E434" s="13" t="s">
        <v>52</v>
      </c>
      <c r="F434" s="65" t="s">
        <v>145</v>
      </c>
      <c r="G434" s="65" t="s">
        <v>162</v>
      </c>
      <c r="H434" s="31" t="s">
        <v>123</v>
      </c>
      <c r="I434" s="31" t="s">
        <v>52</v>
      </c>
      <c r="J434" s="31" t="s">
        <v>123</v>
      </c>
      <c r="K434" s="31" t="s">
        <v>62</v>
      </c>
      <c r="L434" s="66" t="s">
        <v>157</v>
      </c>
      <c r="M434" s="74" t="s">
        <v>12</v>
      </c>
      <c r="N434" s="31"/>
      <c r="O434" s="94">
        <f t="shared" si="144"/>
        <v>0</v>
      </c>
      <c r="P434" s="94">
        <f t="shared" si="144"/>
        <v>0</v>
      </c>
      <c r="Q434" s="94">
        <f t="shared" si="144"/>
        <v>0</v>
      </c>
      <c r="R434" s="94">
        <f t="shared" si="144"/>
        <v>0</v>
      </c>
      <c r="S434" s="94">
        <f t="shared" si="144"/>
        <v>0</v>
      </c>
      <c r="T434" s="94">
        <f t="shared" si="144"/>
        <v>0</v>
      </c>
    </row>
    <row r="435" spans="2:20" s="10" customFormat="1" ht="21" hidden="1" customHeight="1">
      <c r="B435" s="177"/>
      <c r="C435" s="12" t="s">
        <v>45</v>
      </c>
      <c r="D435" s="32" t="s">
        <v>191</v>
      </c>
      <c r="E435" s="13" t="s">
        <v>52</v>
      </c>
      <c r="F435" s="65" t="s">
        <v>145</v>
      </c>
      <c r="G435" s="65" t="s">
        <v>162</v>
      </c>
      <c r="H435" s="31" t="s">
        <v>123</v>
      </c>
      <c r="I435" s="31" t="s">
        <v>52</v>
      </c>
      <c r="J435" s="31" t="s">
        <v>123</v>
      </c>
      <c r="K435" s="31" t="s">
        <v>62</v>
      </c>
      <c r="L435" s="66" t="s">
        <v>157</v>
      </c>
      <c r="M435" s="66" t="s">
        <v>12</v>
      </c>
      <c r="N435" s="11" t="s">
        <v>72</v>
      </c>
      <c r="O435" s="94">
        <v>0</v>
      </c>
      <c r="P435" s="94">
        <v>0</v>
      </c>
      <c r="Q435" s="94">
        <v>0</v>
      </c>
      <c r="R435" s="94">
        <v>0</v>
      </c>
      <c r="S435" s="94">
        <v>0</v>
      </c>
      <c r="T435" s="94">
        <v>0</v>
      </c>
    </row>
    <row r="436" spans="2:20" s="10" customFormat="1" ht="42" hidden="1" customHeight="1">
      <c r="B436" s="177"/>
      <c r="C436" s="110" t="s">
        <v>519</v>
      </c>
      <c r="D436" s="32" t="s">
        <v>191</v>
      </c>
      <c r="E436" s="13" t="s">
        <v>52</v>
      </c>
      <c r="F436" s="65" t="s">
        <v>145</v>
      </c>
      <c r="G436" s="65" t="s">
        <v>162</v>
      </c>
      <c r="H436" s="31" t="s">
        <v>123</v>
      </c>
      <c r="I436" s="31" t="s">
        <v>52</v>
      </c>
      <c r="J436" s="31" t="s">
        <v>165</v>
      </c>
      <c r="K436" s="31" t="s">
        <v>518</v>
      </c>
      <c r="L436" s="66" t="s">
        <v>157</v>
      </c>
      <c r="M436" s="66"/>
      <c r="N436" s="31"/>
      <c r="O436" s="94">
        <f t="shared" si="144"/>
        <v>0</v>
      </c>
      <c r="P436" s="94">
        <f t="shared" si="144"/>
        <v>0</v>
      </c>
      <c r="Q436" s="94">
        <f t="shared" si="144"/>
        <v>0</v>
      </c>
      <c r="R436" s="94">
        <f t="shared" si="144"/>
        <v>0</v>
      </c>
      <c r="S436" s="94">
        <f t="shared" si="144"/>
        <v>0</v>
      </c>
      <c r="T436" s="94">
        <f t="shared" si="144"/>
        <v>0</v>
      </c>
    </row>
    <row r="437" spans="2:20" s="10" customFormat="1" ht="36" hidden="1" customHeight="1">
      <c r="B437" s="177"/>
      <c r="C437" s="118" t="s">
        <v>160</v>
      </c>
      <c r="D437" s="32" t="s">
        <v>191</v>
      </c>
      <c r="E437" s="13" t="s">
        <v>52</v>
      </c>
      <c r="F437" s="65" t="s">
        <v>145</v>
      </c>
      <c r="G437" s="65" t="s">
        <v>162</v>
      </c>
      <c r="H437" s="31" t="s">
        <v>123</v>
      </c>
      <c r="I437" s="31" t="s">
        <v>52</v>
      </c>
      <c r="J437" s="31" t="s">
        <v>165</v>
      </c>
      <c r="K437" s="31" t="s">
        <v>518</v>
      </c>
      <c r="L437" s="66" t="s">
        <v>157</v>
      </c>
      <c r="M437" s="66" t="s">
        <v>16</v>
      </c>
      <c r="N437" s="31"/>
      <c r="O437" s="94">
        <f t="shared" si="144"/>
        <v>0</v>
      </c>
      <c r="P437" s="94">
        <f t="shared" si="144"/>
        <v>0</v>
      </c>
      <c r="Q437" s="94">
        <f t="shared" si="144"/>
        <v>0</v>
      </c>
      <c r="R437" s="94">
        <f t="shared" si="144"/>
        <v>0</v>
      </c>
      <c r="S437" s="94">
        <f t="shared" si="144"/>
        <v>0</v>
      </c>
      <c r="T437" s="94">
        <f t="shared" si="144"/>
        <v>0</v>
      </c>
    </row>
    <row r="438" spans="2:20" s="10" customFormat="1" ht="25.5" hidden="1" customHeight="1">
      <c r="B438" s="177"/>
      <c r="C438" s="172" t="s">
        <v>355</v>
      </c>
      <c r="D438" s="32" t="s">
        <v>191</v>
      </c>
      <c r="E438" s="13" t="s">
        <v>52</v>
      </c>
      <c r="F438" s="65" t="s">
        <v>145</v>
      </c>
      <c r="G438" s="65" t="s">
        <v>162</v>
      </c>
      <c r="H438" s="31" t="s">
        <v>123</v>
      </c>
      <c r="I438" s="31" t="s">
        <v>52</v>
      </c>
      <c r="J438" s="31" t="s">
        <v>165</v>
      </c>
      <c r="K438" s="31" t="s">
        <v>518</v>
      </c>
      <c r="L438" s="66" t="s">
        <v>157</v>
      </c>
      <c r="M438" s="74" t="s">
        <v>12</v>
      </c>
      <c r="N438" s="31"/>
      <c r="O438" s="94">
        <f t="shared" si="144"/>
        <v>0</v>
      </c>
      <c r="P438" s="94">
        <f t="shared" si="144"/>
        <v>0</v>
      </c>
      <c r="Q438" s="94">
        <f t="shared" si="144"/>
        <v>0</v>
      </c>
      <c r="R438" s="94">
        <f t="shared" si="144"/>
        <v>0</v>
      </c>
      <c r="S438" s="94">
        <f t="shared" si="144"/>
        <v>0</v>
      </c>
      <c r="T438" s="94">
        <f t="shared" si="144"/>
        <v>0</v>
      </c>
    </row>
    <row r="439" spans="2:20" s="10" customFormat="1" ht="21" hidden="1" customHeight="1">
      <c r="B439" s="177"/>
      <c r="C439" s="12" t="s">
        <v>45</v>
      </c>
      <c r="D439" s="32" t="s">
        <v>191</v>
      </c>
      <c r="E439" s="13" t="s">
        <v>52</v>
      </c>
      <c r="F439" s="65" t="s">
        <v>145</v>
      </c>
      <c r="G439" s="65" t="s">
        <v>162</v>
      </c>
      <c r="H439" s="31" t="s">
        <v>123</v>
      </c>
      <c r="I439" s="31" t="s">
        <v>52</v>
      </c>
      <c r="J439" s="31" t="s">
        <v>165</v>
      </c>
      <c r="K439" s="31" t="s">
        <v>518</v>
      </c>
      <c r="L439" s="66" t="s">
        <v>157</v>
      </c>
      <c r="M439" s="66" t="s">
        <v>12</v>
      </c>
      <c r="N439" s="11" t="s">
        <v>79</v>
      </c>
      <c r="O439" s="94">
        <v>0</v>
      </c>
      <c r="P439" s="94">
        <v>0</v>
      </c>
      <c r="Q439" s="94">
        <v>0</v>
      </c>
      <c r="R439" s="94">
        <v>0</v>
      </c>
      <c r="S439" s="94">
        <v>0</v>
      </c>
      <c r="T439" s="94">
        <v>0</v>
      </c>
    </row>
    <row r="440" spans="2:20" s="10" customFormat="1" ht="75" hidden="1" customHeight="1">
      <c r="B440" s="177"/>
      <c r="C440" s="110" t="s">
        <v>519</v>
      </c>
      <c r="D440" s="32" t="s">
        <v>191</v>
      </c>
      <c r="E440" s="13" t="s">
        <v>52</v>
      </c>
      <c r="F440" s="65" t="s">
        <v>145</v>
      </c>
      <c r="G440" s="65" t="s">
        <v>162</v>
      </c>
      <c r="H440" s="31" t="s">
        <v>123</v>
      </c>
      <c r="I440" s="31" t="s">
        <v>52</v>
      </c>
      <c r="J440" s="31" t="s">
        <v>469</v>
      </c>
      <c r="K440" s="31" t="s">
        <v>518</v>
      </c>
      <c r="L440" s="66" t="s">
        <v>157</v>
      </c>
      <c r="M440" s="66"/>
      <c r="N440" s="31"/>
      <c r="O440" s="94">
        <f t="shared" si="144"/>
        <v>0</v>
      </c>
      <c r="P440" s="94">
        <f>P441</f>
        <v>0</v>
      </c>
      <c r="Q440" s="94">
        <f t="shared" si="144"/>
        <v>0</v>
      </c>
      <c r="R440" s="94">
        <f t="shared" si="144"/>
        <v>0</v>
      </c>
      <c r="S440" s="94">
        <f t="shared" si="144"/>
        <v>0</v>
      </c>
      <c r="T440" s="94">
        <f t="shared" si="144"/>
        <v>0</v>
      </c>
    </row>
    <row r="441" spans="2:20" s="10" customFormat="1" ht="21" hidden="1" customHeight="1">
      <c r="B441" s="177"/>
      <c r="C441" s="118" t="s">
        <v>160</v>
      </c>
      <c r="D441" s="32" t="s">
        <v>191</v>
      </c>
      <c r="E441" s="13" t="s">
        <v>52</v>
      </c>
      <c r="F441" s="65" t="s">
        <v>145</v>
      </c>
      <c r="G441" s="65" t="s">
        <v>162</v>
      </c>
      <c r="H441" s="31" t="s">
        <v>123</v>
      </c>
      <c r="I441" s="31" t="s">
        <v>52</v>
      </c>
      <c r="J441" s="31" t="s">
        <v>469</v>
      </c>
      <c r="K441" s="31" t="s">
        <v>518</v>
      </c>
      <c r="L441" s="66" t="s">
        <v>157</v>
      </c>
      <c r="M441" s="66" t="s">
        <v>16</v>
      </c>
      <c r="N441" s="31"/>
      <c r="O441" s="94">
        <f t="shared" si="144"/>
        <v>0</v>
      </c>
      <c r="P441" s="94">
        <f t="shared" si="144"/>
        <v>0</v>
      </c>
      <c r="Q441" s="94">
        <f t="shared" si="144"/>
        <v>0</v>
      </c>
      <c r="R441" s="94">
        <f t="shared" si="144"/>
        <v>0</v>
      </c>
      <c r="S441" s="94">
        <f t="shared" si="144"/>
        <v>0</v>
      </c>
      <c r="T441" s="94">
        <f t="shared" si="144"/>
        <v>0</v>
      </c>
    </row>
    <row r="442" spans="2:20" s="10" customFormat="1" ht="21" hidden="1" customHeight="1">
      <c r="B442" s="177"/>
      <c r="C442" s="172" t="s">
        <v>355</v>
      </c>
      <c r="D442" s="32" t="s">
        <v>191</v>
      </c>
      <c r="E442" s="13" t="s">
        <v>52</v>
      </c>
      <c r="F442" s="65" t="s">
        <v>145</v>
      </c>
      <c r="G442" s="65" t="s">
        <v>162</v>
      </c>
      <c r="H442" s="31" t="s">
        <v>123</v>
      </c>
      <c r="I442" s="31" t="s">
        <v>52</v>
      </c>
      <c r="J442" s="31" t="s">
        <v>469</v>
      </c>
      <c r="K442" s="31" t="s">
        <v>518</v>
      </c>
      <c r="L442" s="66" t="s">
        <v>157</v>
      </c>
      <c r="M442" s="74" t="s">
        <v>12</v>
      </c>
      <c r="N442" s="31"/>
      <c r="O442" s="94">
        <f t="shared" si="144"/>
        <v>0</v>
      </c>
      <c r="P442" s="94">
        <f t="shared" si="144"/>
        <v>0</v>
      </c>
      <c r="Q442" s="94">
        <f t="shared" si="144"/>
        <v>0</v>
      </c>
      <c r="R442" s="94">
        <f t="shared" si="144"/>
        <v>0</v>
      </c>
      <c r="S442" s="94">
        <f t="shared" si="144"/>
        <v>0</v>
      </c>
      <c r="T442" s="94">
        <f t="shared" si="144"/>
        <v>0</v>
      </c>
    </row>
    <row r="443" spans="2:20" s="10" customFormat="1" ht="21" hidden="1" customHeight="1">
      <c r="B443" s="177"/>
      <c r="C443" s="12" t="s">
        <v>45</v>
      </c>
      <c r="D443" s="32" t="s">
        <v>191</v>
      </c>
      <c r="E443" s="13" t="s">
        <v>52</v>
      </c>
      <c r="F443" s="65" t="s">
        <v>145</v>
      </c>
      <c r="G443" s="65" t="s">
        <v>162</v>
      </c>
      <c r="H443" s="31" t="s">
        <v>123</v>
      </c>
      <c r="I443" s="31" t="s">
        <v>52</v>
      </c>
      <c r="J443" s="31" t="s">
        <v>469</v>
      </c>
      <c r="K443" s="31" t="s">
        <v>518</v>
      </c>
      <c r="L443" s="66" t="s">
        <v>157</v>
      </c>
      <c r="M443" s="66" t="s">
        <v>12</v>
      </c>
      <c r="N443" s="11" t="s">
        <v>79</v>
      </c>
      <c r="O443" s="94">
        <v>0</v>
      </c>
      <c r="P443" s="94">
        <v>0</v>
      </c>
      <c r="Q443" s="94">
        <v>0</v>
      </c>
      <c r="R443" s="94">
        <v>0</v>
      </c>
      <c r="S443" s="94">
        <v>0</v>
      </c>
      <c r="T443" s="94">
        <v>0</v>
      </c>
    </row>
    <row r="444" spans="2:20" s="10" customFormat="1" ht="21" customHeight="1">
      <c r="B444" s="177"/>
      <c r="C444" s="14" t="s">
        <v>183</v>
      </c>
      <c r="D444" s="32" t="s">
        <v>191</v>
      </c>
      <c r="E444" s="11" t="s">
        <v>56</v>
      </c>
      <c r="F444" s="65" t="s">
        <v>84</v>
      </c>
      <c r="G444" s="65"/>
      <c r="H444" s="31"/>
      <c r="I444" s="31"/>
      <c r="J444" s="31"/>
      <c r="K444" s="31"/>
      <c r="L444" s="66"/>
      <c r="M444" s="66"/>
      <c r="N444" s="31"/>
      <c r="O444" s="94">
        <f>O445+O454+O489</f>
        <v>24732033.630000003</v>
      </c>
      <c r="P444" s="94">
        <f t="shared" ref="P444:T444" si="145">P445+P454+P489</f>
        <v>0</v>
      </c>
      <c r="Q444" s="94">
        <f t="shared" si="145"/>
        <v>1616519.8199999998</v>
      </c>
      <c r="R444" s="94">
        <f t="shared" si="145"/>
        <v>0</v>
      </c>
      <c r="S444" s="94">
        <f t="shared" si="145"/>
        <v>1596404.65</v>
      </c>
      <c r="T444" s="94">
        <f t="shared" si="145"/>
        <v>0</v>
      </c>
    </row>
    <row r="445" spans="2:20" s="10" customFormat="1" ht="21.75" customHeight="1">
      <c r="B445" s="177"/>
      <c r="C445" s="14" t="s">
        <v>592</v>
      </c>
      <c r="D445" s="32" t="s">
        <v>191</v>
      </c>
      <c r="E445" s="11" t="s">
        <v>56</v>
      </c>
      <c r="F445" s="65" t="s">
        <v>48</v>
      </c>
      <c r="G445" s="65"/>
      <c r="H445" s="31"/>
      <c r="I445" s="31"/>
      <c r="J445" s="31"/>
      <c r="K445" s="31"/>
      <c r="L445" s="66"/>
      <c r="M445" s="66"/>
      <c r="N445" s="31"/>
      <c r="O445" s="91">
        <f t="shared" ref="O445:T448" si="146">O446</f>
        <v>1700000</v>
      </c>
      <c r="P445" s="91">
        <f t="shared" si="146"/>
        <v>0</v>
      </c>
      <c r="Q445" s="91">
        <f t="shared" si="146"/>
        <v>0</v>
      </c>
      <c r="R445" s="91">
        <f t="shared" si="146"/>
        <v>0</v>
      </c>
      <c r="S445" s="91">
        <f t="shared" si="146"/>
        <v>0</v>
      </c>
      <c r="T445" s="91">
        <f t="shared" si="146"/>
        <v>0</v>
      </c>
    </row>
    <row r="446" spans="2:20" s="10" customFormat="1" ht="78" customHeight="1">
      <c r="B446" s="177"/>
      <c r="C446" s="118" t="s">
        <v>415</v>
      </c>
      <c r="D446" s="32" t="s">
        <v>191</v>
      </c>
      <c r="E446" s="11" t="s">
        <v>56</v>
      </c>
      <c r="F446" s="65" t="s">
        <v>48</v>
      </c>
      <c r="G446" s="65" t="s">
        <v>162</v>
      </c>
      <c r="H446" s="31" t="s">
        <v>157</v>
      </c>
      <c r="I446" s="31" t="s">
        <v>84</v>
      </c>
      <c r="J446" s="31" t="s">
        <v>157</v>
      </c>
      <c r="K446" s="31" t="s">
        <v>83</v>
      </c>
      <c r="L446" s="66" t="s">
        <v>157</v>
      </c>
      <c r="M446" s="66"/>
      <c r="N446" s="31"/>
      <c r="O446" s="91">
        <f t="shared" si="146"/>
        <v>1700000</v>
      </c>
      <c r="P446" s="91">
        <f t="shared" si="146"/>
        <v>0</v>
      </c>
      <c r="Q446" s="91">
        <f t="shared" si="146"/>
        <v>0</v>
      </c>
      <c r="R446" s="91">
        <f t="shared" si="146"/>
        <v>0</v>
      </c>
      <c r="S446" s="91">
        <f t="shared" si="146"/>
        <v>0</v>
      </c>
      <c r="T446" s="91">
        <f t="shared" si="146"/>
        <v>0</v>
      </c>
    </row>
    <row r="447" spans="2:20" s="10" customFormat="1" ht="75.75" customHeight="1">
      <c r="B447" s="177"/>
      <c r="C447" s="114" t="s">
        <v>412</v>
      </c>
      <c r="D447" s="32" t="s">
        <v>191</v>
      </c>
      <c r="E447" s="11" t="s">
        <v>56</v>
      </c>
      <c r="F447" s="65" t="s">
        <v>48</v>
      </c>
      <c r="G447" s="65" t="s">
        <v>162</v>
      </c>
      <c r="H447" s="31" t="s">
        <v>2</v>
      </c>
      <c r="I447" s="31" t="s">
        <v>84</v>
      </c>
      <c r="J447" s="31" t="s">
        <v>157</v>
      </c>
      <c r="K447" s="31" t="s">
        <v>83</v>
      </c>
      <c r="L447" s="66" t="s">
        <v>157</v>
      </c>
      <c r="M447" s="66"/>
      <c r="N447" s="31"/>
      <c r="O447" s="91">
        <f t="shared" si="146"/>
        <v>1700000</v>
      </c>
      <c r="P447" s="91">
        <f t="shared" si="146"/>
        <v>0</v>
      </c>
      <c r="Q447" s="91">
        <f t="shared" si="146"/>
        <v>0</v>
      </c>
      <c r="R447" s="91">
        <f t="shared" si="146"/>
        <v>0</v>
      </c>
      <c r="S447" s="91">
        <f t="shared" si="146"/>
        <v>0</v>
      </c>
      <c r="T447" s="91">
        <f t="shared" si="146"/>
        <v>0</v>
      </c>
    </row>
    <row r="448" spans="2:20" s="10" customFormat="1" ht="21" customHeight="1">
      <c r="B448" s="177"/>
      <c r="C448" s="110" t="s">
        <v>584</v>
      </c>
      <c r="D448" s="32" t="s">
        <v>191</v>
      </c>
      <c r="E448" s="11" t="s">
        <v>56</v>
      </c>
      <c r="F448" s="65" t="s">
        <v>48</v>
      </c>
      <c r="G448" s="65" t="s">
        <v>162</v>
      </c>
      <c r="H448" s="31" t="s">
        <v>2</v>
      </c>
      <c r="I448" s="31" t="s">
        <v>52</v>
      </c>
      <c r="J448" s="31" t="s">
        <v>157</v>
      </c>
      <c r="K448" s="31" t="s">
        <v>83</v>
      </c>
      <c r="L448" s="66" t="s">
        <v>157</v>
      </c>
      <c r="M448" s="66"/>
      <c r="N448" s="31"/>
      <c r="O448" s="91">
        <f>O449</f>
        <v>1700000</v>
      </c>
      <c r="P448" s="91">
        <f t="shared" si="146"/>
        <v>0</v>
      </c>
      <c r="Q448" s="91">
        <f t="shared" si="146"/>
        <v>0</v>
      </c>
      <c r="R448" s="91">
        <f t="shared" si="146"/>
        <v>0</v>
      </c>
      <c r="S448" s="91">
        <f t="shared" si="146"/>
        <v>0</v>
      </c>
      <c r="T448" s="91">
        <f t="shared" si="146"/>
        <v>0</v>
      </c>
    </row>
    <row r="449" spans="2:20" s="10" customFormat="1" ht="36" customHeight="1">
      <c r="B449" s="177"/>
      <c r="C449" s="110" t="s">
        <v>585</v>
      </c>
      <c r="D449" s="32" t="s">
        <v>191</v>
      </c>
      <c r="E449" s="11" t="s">
        <v>56</v>
      </c>
      <c r="F449" s="65" t="s">
        <v>48</v>
      </c>
      <c r="G449" s="65" t="s">
        <v>162</v>
      </c>
      <c r="H449" s="31" t="s">
        <v>2</v>
      </c>
      <c r="I449" s="31" t="s">
        <v>52</v>
      </c>
      <c r="J449" s="31" t="s">
        <v>123</v>
      </c>
      <c r="K449" s="31" t="s">
        <v>62</v>
      </c>
      <c r="L449" s="66" t="s">
        <v>157</v>
      </c>
      <c r="M449" s="66"/>
      <c r="N449" s="31"/>
      <c r="O449" s="94">
        <f>O451</f>
        <v>1700000</v>
      </c>
      <c r="P449" s="94">
        <f>P451</f>
        <v>0</v>
      </c>
      <c r="Q449" s="94">
        <f>Q451</f>
        <v>0</v>
      </c>
      <c r="R449" s="94">
        <f>Q449</f>
        <v>0</v>
      </c>
      <c r="S449" s="94">
        <f>S451</f>
        <v>0</v>
      </c>
      <c r="T449" s="94">
        <f>S449</f>
        <v>0</v>
      </c>
    </row>
    <row r="450" spans="2:20" s="10" customFormat="1" ht="36" customHeight="1">
      <c r="B450" s="177"/>
      <c r="C450" s="118" t="s">
        <v>589</v>
      </c>
      <c r="D450" s="32" t="s">
        <v>191</v>
      </c>
      <c r="E450" s="11" t="s">
        <v>56</v>
      </c>
      <c r="F450" s="65" t="s">
        <v>48</v>
      </c>
      <c r="G450" s="65" t="s">
        <v>162</v>
      </c>
      <c r="H450" s="31" t="s">
        <v>2</v>
      </c>
      <c r="I450" s="31" t="s">
        <v>52</v>
      </c>
      <c r="J450" s="31" t="s">
        <v>123</v>
      </c>
      <c r="K450" s="31" t="s">
        <v>62</v>
      </c>
      <c r="L450" s="66" t="s">
        <v>157</v>
      </c>
      <c r="M450" s="66" t="s">
        <v>588</v>
      </c>
      <c r="N450" s="31"/>
      <c r="O450" s="94">
        <f t="shared" ref="O450:Q451" si="147">O451</f>
        <v>1700000</v>
      </c>
      <c r="P450" s="94">
        <f t="shared" si="147"/>
        <v>0</v>
      </c>
      <c r="Q450" s="94">
        <f t="shared" si="147"/>
        <v>0</v>
      </c>
      <c r="R450" s="94">
        <f>Q450</f>
        <v>0</v>
      </c>
      <c r="S450" s="94">
        <f>S451</f>
        <v>0</v>
      </c>
      <c r="T450" s="94">
        <f>S450</f>
        <v>0</v>
      </c>
    </row>
    <row r="451" spans="2:20" s="10" customFormat="1" ht="36" hidden="1" customHeight="1">
      <c r="B451" s="177"/>
      <c r="C451" s="118" t="s">
        <v>590</v>
      </c>
      <c r="D451" s="32" t="s">
        <v>191</v>
      </c>
      <c r="E451" s="11" t="s">
        <v>56</v>
      </c>
      <c r="F451" s="65" t="s">
        <v>48</v>
      </c>
      <c r="G451" s="65" t="s">
        <v>162</v>
      </c>
      <c r="H451" s="31" t="s">
        <v>2</v>
      </c>
      <c r="I451" s="31" t="s">
        <v>52</v>
      </c>
      <c r="J451" s="31" t="s">
        <v>123</v>
      </c>
      <c r="K451" s="31" t="s">
        <v>62</v>
      </c>
      <c r="L451" s="66" t="s">
        <v>157</v>
      </c>
      <c r="M451" s="66" t="s">
        <v>587</v>
      </c>
      <c r="N451" s="31"/>
      <c r="O451" s="94">
        <f t="shared" si="147"/>
        <v>1700000</v>
      </c>
      <c r="P451" s="94">
        <f t="shared" si="147"/>
        <v>0</v>
      </c>
      <c r="Q451" s="94">
        <f t="shared" si="147"/>
        <v>0</v>
      </c>
      <c r="R451" s="94">
        <f>Q451</f>
        <v>0</v>
      </c>
      <c r="S451" s="94">
        <f>S452</f>
        <v>0</v>
      </c>
      <c r="T451" s="94">
        <f>S451</f>
        <v>0</v>
      </c>
    </row>
    <row r="452" spans="2:20" s="10" customFormat="1" ht="36.75" hidden="1" customHeight="1">
      <c r="B452" s="177"/>
      <c r="C452" s="172" t="s">
        <v>591</v>
      </c>
      <c r="D452" s="32" t="s">
        <v>191</v>
      </c>
      <c r="E452" s="11" t="s">
        <v>56</v>
      </c>
      <c r="F452" s="65" t="s">
        <v>48</v>
      </c>
      <c r="G452" s="65" t="s">
        <v>162</v>
      </c>
      <c r="H452" s="31" t="s">
        <v>2</v>
      </c>
      <c r="I452" s="31" t="s">
        <v>52</v>
      </c>
      <c r="J452" s="31" t="s">
        <v>123</v>
      </c>
      <c r="K452" s="31" t="s">
        <v>62</v>
      </c>
      <c r="L452" s="66" t="s">
        <v>157</v>
      </c>
      <c r="M452" s="74" t="s">
        <v>586</v>
      </c>
      <c r="N452" s="31"/>
      <c r="O452" s="94">
        <f>O453</f>
        <v>1700000</v>
      </c>
      <c r="P452" s="94">
        <f>P453</f>
        <v>0</v>
      </c>
      <c r="Q452" s="94">
        <f>Q453</f>
        <v>0</v>
      </c>
      <c r="R452" s="94">
        <f>Q452</f>
        <v>0</v>
      </c>
      <c r="S452" s="94">
        <f>S453</f>
        <v>0</v>
      </c>
      <c r="T452" s="94">
        <f>S452</f>
        <v>0</v>
      </c>
    </row>
    <row r="453" spans="2:20" s="10" customFormat="1" ht="21" hidden="1" customHeight="1">
      <c r="B453" s="177"/>
      <c r="C453" s="14" t="s">
        <v>73</v>
      </c>
      <c r="D453" s="32" t="s">
        <v>191</v>
      </c>
      <c r="E453" s="11" t="s">
        <v>56</v>
      </c>
      <c r="F453" s="65" t="s">
        <v>48</v>
      </c>
      <c r="G453" s="65" t="s">
        <v>162</v>
      </c>
      <c r="H453" s="31" t="s">
        <v>2</v>
      </c>
      <c r="I453" s="31" t="s">
        <v>52</v>
      </c>
      <c r="J453" s="31" t="s">
        <v>123</v>
      </c>
      <c r="K453" s="31" t="s">
        <v>62</v>
      </c>
      <c r="L453" s="66" t="s">
        <v>157</v>
      </c>
      <c r="M453" s="74" t="s">
        <v>586</v>
      </c>
      <c r="N453" s="11" t="s">
        <v>74</v>
      </c>
      <c r="O453" s="94">
        <v>1700000</v>
      </c>
      <c r="P453" s="94">
        <v>0</v>
      </c>
      <c r="Q453" s="94">
        <v>0</v>
      </c>
      <c r="R453" s="94">
        <v>0</v>
      </c>
      <c r="S453" s="94">
        <v>0</v>
      </c>
      <c r="T453" s="94">
        <v>0</v>
      </c>
    </row>
    <row r="454" spans="2:20" s="10" customFormat="1" ht="21.75" customHeight="1">
      <c r="B454" s="177"/>
      <c r="C454" s="14" t="s">
        <v>136</v>
      </c>
      <c r="D454" s="32" t="s">
        <v>191</v>
      </c>
      <c r="E454" s="11" t="s">
        <v>56</v>
      </c>
      <c r="F454" s="65" t="s">
        <v>49</v>
      </c>
      <c r="G454" s="65"/>
      <c r="H454" s="31"/>
      <c r="I454" s="31"/>
      <c r="J454" s="31"/>
      <c r="K454" s="31"/>
      <c r="L454" s="66"/>
      <c r="M454" s="66"/>
      <c r="N454" s="31"/>
      <c r="O454" s="91">
        <f t="shared" ref="O454:T456" si="148">O455</f>
        <v>763131.74</v>
      </c>
      <c r="P454" s="91">
        <f t="shared" si="148"/>
        <v>0</v>
      </c>
      <c r="Q454" s="91">
        <f t="shared" si="148"/>
        <v>602020.37</v>
      </c>
      <c r="R454" s="91">
        <f t="shared" si="148"/>
        <v>0</v>
      </c>
      <c r="S454" s="91">
        <f t="shared" si="148"/>
        <v>612608.62</v>
      </c>
      <c r="T454" s="91">
        <f t="shared" si="148"/>
        <v>0</v>
      </c>
    </row>
    <row r="455" spans="2:20" s="10" customFormat="1" ht="78" customHeight="1">
      <c r="B455" s="177"/>
      <c r="C455" s="118" t="s">
        <v>415</v>
      </c>
      <c r="D455" s="32" t="s">
        <v>191</v>
      </c>
      <c r="E455" s="11" t="s">
        <v>56</v>
      </c>
      <c r="F455" s="65" t="s">
        <v>49</v>
      </c>
      <c r="G455" s="65" t="s">
        <v>162</v>
      </c>
      <c r="H455" s="31" t="s">
        <v>157</v>
      </c>
      <c r="I455" s="31" t="s">
        <v>84</v>
      </c>
      <c r="J455" s="31" t="s">
        <v>157</v>
      </c>
      <c r="K455" s="31" t="s">
        <v>83</v>
      </c>
      <c r="L455" s="66" t="s">
        <v>157</v>
      </c>
      <c r="M455" s="66"/>
      <c r="N455" s="31"/>
      <c r="O455" s="91">
        <f t="shared" si="148"/>
        <v>763131.74</v>
      </c>
      <c r="P455" s="91">
        <f t="shared" si="148"/>
        <v>0</v>
      </c>
      <c r="Q455" s="91">
        <f t="shared" si="148"/>
        <v>602020.37</v>
      </c>
      <c r="R455" s="91">
        <f t="shared" si="148"/>
        <v>0</v>
      </c>
      <c r="S455" s="91">
        <f t="shared" si="148"/>
        <v>612608.62</v>
      </c>
      <c r="T455" s="91">
        <f t="shared" si="148"/>
        <v>0</v>
      </c>
    </row>
    <row r="456" spans="2:20" s="10" customFormat="1" ht="75.75" customHeight="1">
      <c r="B456" s="177"/>
      <c r="C456" s="114" t="s">
        <v>412</v>
      </c>
      <c r="D456" s="32" t="s">
        <v>191</v>
      </c>
      <c r="E456" s="11" t="s">
        <v>56</v>
      </c>
      <c r="F456" s="65" t="s">
        <v>49</v>
      </c>
      <c r="G456" s="65" t="s">
        <v>162</v>
      </c>
      <c r="H456" s="31" t="s">
        <v>2</v>
      </c>
      <c r="I456" s="31" t="s">
        <v>84</v>
      </c>
      <c r="J456" s="31" t="s">
        <v>157</v>
      </c>
      <c r="K456" s="31" t="s">
        <v>83</v>
      </c>
      <c r="L456" s="66" t="s">
        <v>157</v>
      </c>
      <c r="M456" s="66"/>
      <c r="N456" s="31"/>
      <c r="O456" s="91">
        <f t="shared" si="148"/>
        <v>763131.74</v>
      </c>
      <c r="P456" s="91">
        <f t="shared" si="148"/>
        <v>0</v>
      </c>
      <c r="Q456" s="91">
        <f t="shared" si="148"/>
        <v>602020.37</v>
      </c>
      <c r="R456" s="91">
        <f t="shared" si="148"/>
        <v>0</v>
      </c>
      <c r="S456" s="91">
        <f t="shared" si="148"/>
        <v>612608.62</v>
      </c>
      <c r="T456" s="91">
        <f t="shared" si="148"/>
        <v>0</v>
      </c>
    </row>
    <row r="457" spans="2:20" s="10" customFormat="1" ht="21" customHeight="1">
      <c r="B457" s="177"/>
      <c r="C457" s="110" t="s">
        <v>38</v>
      </c>
      <c r="D457" s="32" t="s">
        <v>191</v>
      </c>
      <c r="E457" s="11" t="s">
        <v>56</v>
      </c>
      <c r="F457" s="65" t="s">
        <v>49</v>
      </c>
      <c r="G457" s="65" t="s">
        <v>162</v>
      </c>
      <c r="H457" s="31" t="s">
        <v>2</v>
      </c>
      <c r="I457" s="31" t="s">
        <v>49</v>
      </c>
      <c r="J457" s="31" t="s">
        <v>157</v>
      </c>
      <c r="K457" s="31" t="s">
        <v>83</v>
      </c>
      <c r="L457" s="66" t="s">
        <v>157</v>
      </c>
      <c r="M457" s="66"/>
      <c r="N457" s="31"/>
      <c r="O457" s="91">
        <f>O467+O486</f>
        <v>763131.74</v>
      </c>
      <c r="P457" s="91">
        <f>P458+P463+P467+P478+P486+P482</f>
        <v>0</v>
      </c>
      <c r="Q457" s="91">
        <f>Q458+Q463+Q467+Q478+Q486</f>
        <v>602020.37</v>
      </c>
      <c r="R457" s="91">
        <f>R458+R463+R467+R478+R486</f>
        <v>0</v>
      </c>
      <c r="S457" s="91">
        <f>S458+S463+S467+S478+S486</f>
        <v>612608.62</v>
      </c>
      <c r="T457" s="91">
        <f>T458+T463+T467+T478+T486</f>
        <v>0</v>
      </c>
    </row>
    <row r="458" spans="2:20" s="10" customFormat="1" ht="36" hidden="1" customHeight="1">
      <c r="B458" s="177"/>
      <c r="C458" s="110" t="s">
        <v>434</v>
      </c>
      <c r="D458" s="32" t="s">
        <v>191</v>
      </c>
      <c r="E458" s="11" t="s">
        <v>56</v>
      </c>
      <c r="F458" s="65" t="s">
        <v>49</v>
      </c>
      <c r="G458" s="65" t="s">
        <v>162</v>
      </c>
      <c r="H458" s="31" t="s">
        <v>2</v>
      </c>
      <c r="I458" s="31" t="s">
        <v>49</v>
      </c>
      <c r="J458" s="31" t="s">
        <v>123</v>
      </c>
      <c r="K458" s="31" t="s">
        <v>62</v>
      </c>
      <c r="L458" s="66" t="s">
        <v>157</v>
      </c>
      <c r="M458" s="66"/>
      <c r="N458" s="31"/>
      <c r="O458" s="94">
        <f t="shared" ref="O458:Q459" si="149">O459</f>
        <v>0</v>
      </c>
      <c r="P458" s="94">
        <f t="shared" si="149"/>
        <v>0</v>
      </c>
      <c r="Q458" s="94">
        <f t="shared" si="149"/>
        <v>0</v>
      </c>
      <c r="R458" s="94">
        <f>Q458</f>
        <v>0</v>
      </c>
      <c r="S458" s="94">
        <f>S459</f>
        <v>0</v>
      </c>
      <c r="T458" s="94">
        <f>S458</f>
        <v>0</v>
      </c>
    </row>
    <row r="459" spans="2:20" s="10" customFormat="1" ht="36" hidden="1" customHeight="1">
      <c r="B459" s="177"/>
      <c r="C459" s="118" t="s">
        <v>160</v>
      </c>
      <c r="D459" s="32" t="s">
        <v>191</v>
      </c>
      <c r="E459" s="11" t="s">
        <v>56</v>
      </c>
      <c r="F459" s="65" t="s">
        <v>49</v>
      </c>
      <c r="G459" s="65" t="s">
        <v>162</v>
      </c>
      <c r="H459" s="31" t="s">
        <v>2</v>
      </c>
      <c r="I459" s="31" t="s">
        <v>49</v>
      </c>
      <c r="J459" s="31" t="s">
        <v>123</v>
      </c>
      <c r="K459" s="31" t="s">
        <v>62</v>
      </c>
      <c r="L459" s="66" t="s">
        <v>157</v>
      </c>
      <c r="M459" s="66" t="s">
        <v>16</v>
      </c>
      <c r="N459" s="31"/>
      <c r="O459" s="94">
        <f t="shared" si="149"/>
        <v>0</v>
      </c>
      <c r="P459" s="94">
        <f t="shared" si="149"/>
        <v>0</v>
      </c>
      <c r="Q459" s="94">
        <f t="shared" si="149"/>
        <v>0</v>
      </c>
      <c r="R459" s="94">
        <f>Q459</f>
        <v>0</v>
      </c>
      <c r="S459" s="94">
        <f>S460</f>
        <v>0</v>
      </c>
      <c r="T459" s="94">
        <f>S459</f>
        <v>0</v>
      </c>
    </row>
    <row r="460" spans="2:20" s="10" customFormat="1" ht="25.5" hidden="1" customHeight="1">
      <c r="B460" s="177"/>
      <c r="C460" s="172" t="s">
        <v>355</v>
      </c>
      <c r="D460" s="32" t="s">
        <v>191</v>
      </c>
      <c r="E460" s="11" t="s">
        <v>56</v>
      </c>
      <c r="F460" s="65" t="s">
        <v>49</v>
      </c>
      <c r="G460" s="65" t="s">
        <v>162</v>
      </c>
      <c r="H460" s="31" t="s">
        <v>2</v>
      </c>
      <c r="I460" s="31" t="s">
        <v>49</v>
      </c>
      <c r="J460" s="31" t="s">
        <v>123</v>
      </c>
      <c r="K460" s="31" t="s">
        <v>62</v>
      </c>
      <c r="L460" s="66" t="s">
        <v>157</v>
      </c>
      <c r="M460" s="74" t="s">
        <v>12</v>
      </c>
      <c r="N460" s="31"/>
      <c r="O460" s="94">
        <f>O461+O462</f>
        <v>0</v>
      </c>
      <c r="P460" s="94">
        <f>P461</f>
        <v>0</v>
      </c>
      <c r="Q460" s="94">
        <f>Q461</f>
        <v>0</v>
      </c>
      <c r="R460" s="94">
        <f>Q460</f>
        <v>0</v>
      </c>
      <c r="S460" s="94">
        <f>S461</f>
        <v>0</v>
      </c>
      <c r="T460" s="94">
        <f>S460</f>
        <v>0</v>
      </c>
    </row>
    <row r="461" spans="2:20" s="10" customFormat="1" ht="21" hidden="1" customHeight="1">
      <c r="B461" s="177"/>
      <c r="C461" s="12" t="s">
        <v>45</v>
      </c>
      <c r="D461" s="32" t="s">
        <v>191</v>
      </c>
      <c r="E461" s="11" t="s">
        <v>56</v>
      </c>
      <c r="F461" s="65" t="s">
        <v>49</v>
      </c>
      <c r="G461" s="65" t="s">
        <v>162</v>
      </c>
      <c r="H461" s="31" t="s">
        <v>2</v>
      </c>
      <c r="I461" s="31" t="s">
        <v>49</v>
      </c>
      <c r="J461" s="31" t="s">
        <v>123</v>
      </c>
      <c r="K461" s="31" t="s">
        <v>62</v>
      </c>
      <c r="L461" s="66" t="s">
        <v>157</v>
      </c>
      <c r="M461" s="74" t="s">
        <v>12</v>
      </c>
      <c r="N461" s="11" t="s">
        <v>72</v>
      </c>
      <c r="O461" s="94">
        <v>0</v>
      </c>
      <c r="P461" s="94">
        <v>0</v>
      </c>
      <c r="Q461" s="94">
        <v>0</v>
      </c>
      <c r="R461" s="94">
        <v>0</v>
      </c>
      <c r="S461" s="94">
        <v>0</v>
      </c>
      <c r="T461" s="94">
        <v>0</v>
      </c>
    </row>
    <row r="462" spans="2:20" s="10" customFormat="1" ht="21" hidden="1" customHeight="1">
      <c r="B462" s="177"/>
      <c r="C462" s="224" t="s">
        <v>534</v>
      </c>
      <c r="D462" s="32" t="s">
        <v>191</v>
      </c>
      <c r="E462" s="11" t="s">
        <v>56</v>
      </c>
      <c r="F462" s="65" t="s">
        <v>49</v>
      </c>
      <c r="G462" s="65" t="s">
        <v>162</v>
      </c>
      <c r="H462" s="31" t="s">
        <v>2</v>
      </c>
      <c r="I462" s="31" t="s">
        <v>49</v>
      </c>
      <c r="J462" s="31" t="s">
        <v>123</v>
      </c>
      <c r="K462" s="31" t="s">
        <v>62</v>
      </c>
      <c r="L462" s="66" t="s">
        <v>157</v>
      </c>
      <c r="M462" s="74" t="s">
        <v>12</v>
      </c>
      <c r="N462" s="11" t="s">
        <v>535</v>
      </c>
      <c r="O462" s="94">
        <v>0</v>
      </c>
      <c r="P462" s="94">
        <v>0</v>
      </c>
      <c r="Q462" s="94">
        <v>0</v>
      </c>
      <c r="R462" s="94">
        <v>0</v>
      </c>
      <c r="S462" s="94">
        <v>0</v>
      </c>
      <c r="T462" s="94">
        <v>0</v>
      </c>
    </row>
    <row r="463" spans="2:20" s="10" customFormat="1" ht="21" hidden="1" customHeight="1">
      <c r="B463" s="177"/>
      <c r="C463" s="110" t="s">
        <v>435</v>
      </c>
      <c r="D463" s="32" t="s">
        <v>191</v>
      </c>
      <c r="E463" s="11" t="s">
        <v>56</v>
      </c>
      <c r="F463" s="65" t="s">
        <v>49</v>
      </c>
      <c r="G463" s="65" t="s">
        <v>162</v>
      </c>
      <c r="H463" s="31" t="s">
        <v>2</v>
      </c>
      <c r="I463" s="31" t="s">
        <v>49</v>
      </c>
      <c r="J463" s="31" t="s">
        <v>123</v>
      </c>
      <c r="K463" s="31" t="s">
        <v>272</v>
      </c>
      <c r="L463" s="66" t="s">
        <v>157</v>
      </c>
      <c r="M463" s="74"/>
      <c r="N463" s="11"/>
      <c r="O463" s="94">
        <f>O464</f>
        <v>0</v>
      </c>
      <c r="P463" s="94">
        <f>O463</f>
        <v>0</v>
      </c>
      <c r="Q463" s="94">
        <f>Q464</f>
        <v>0</v>
      </c>
      <c r="R463" s="94">
        <f>Q463</f>
        <v>0</v>
      </c>
      <c r="S463" s="94">
        <f>S464</f>
        <v>0</v>
      </c>
      <c r="T463" s="94">
        <f>S463</f>
        <v>0</v>
      </c>
    </row>
    <row r="464" spans="2:20" s="10" customFormat="1" ht="36" hidden="1" customHeight="1">
      <c r="B464" s="177"/>
      <c r="C464" s="118" t="s">
        <v>160</v>
      </c>
      <c r="D464" s="32" t="s">
        <v>191</v>
      </c>
      <c r="E464" s="11" t="s">
        <v>56</v>
      </c>
      <c r="F464" s="65" t="s">
        <v>49</v>
      </c>
      <c r="G464" s="65" t="s">
        <v>162</v>
      </c>
      <c r="H464" s="31" t="s">
        <v>2</v>
      </c>
      <c r="I464" s="31" t="s">
        <v>49</v>
      </c>
      <c r="J464" s="31" t="s">
        <v>123</v>
      </c>
      <c r="K464" s="31" t="s">
        <v>272</v>
      </c>
      <c r="L464" s="66" t="s">
        <v>157</v>
      </c>
      <c r="M464" s="66" t="s">
        <v>16</v>
      </c>
      <c r="N464" s="31"/>
      <c r="O464" s="94">
        <f>O465</f>
        <v>0</v>
      </c>
      <c r="P464" s="94">
        <f>O464</f>
        <v>0</v>
      </c>
      <c r="Q464" s="94">
        <f>Q465</f>
        <v>0</v>
      </c>
      <c r="R464" s="94">
        <f>Q464</f>
        <v>0</v>
      </c>
      <c r="S464" s="94">
        <f>S465</f>
        <v>0</v>
      </c>
      <c r="T464" s="94">
        <f>S464</f>
        <v>0</v>
      </c>
    </row>
    <row r="465" spans="2:20" s="10" customFormat="1" ht="21" hidden="1" customHeight="1">
      <c r="B465" s="177"/>
      <c r="C465" s="172" t="s">
        <v>355</v>
      </c>
      <c r="D465" s="32" t="s">
        <v>191</v>
      </c>
      <c r="E465" s="11" t="s">
        <v>56</v>
      </c>
      <c r="F465" s="65" t="s">
        <v>49</v>
      </c>
      <c r="G465" s="65" t="s">
        <v>162</v>
      </c>
      <c r="H465" s="31" t="s">
        <v>2</v>
      </c>
      <c r="I465" s="31" t="s">
        <v>49</v>
      </c>
      <c r="J465" s="31" t="s">
        <v>123</v>
      </c>
      <c r="K465" s="31" t="s">
        <v>272</v>
      </c>
      <c r="L465" s="66" t="s">
        <v>157</v>
      </c>
      <c r="M465" s="74" t="s">
        <v>12</v>
      </c>
      <c r="N465" s="31"/>
      <c r="O465" s="94">
        <f>O466</f>
        <v>0</v>
      </c>
      <c r="P465" s="94">
        <f>O465</f>
        <v>0</v>
      </c>
      <c r="Q465" s="94">
        <f>Q466</f>
        <v>0</v>
      </c>
      <c r="R465" s="94">
        <f>Q465</f>
        <v>0</v>
      </c>
      <c r="S465" s="94">
        <f>S466</f>
        <v>0</v>
      </c>
      <c r="T465" s="94">
        <f>S465</f>
        <v>0</v>
      </c>
    </row>
    <row r="466" spans="2:20" s="10" customFormat="1" ht="21" hidden="1" customHeight="1">
      <c r="B466" s="177"/>
      <c r="C466" s="12" t="s">
        <v>1</v>
      </c>
      <c r="D466" s="32" t="s">
        <v>191</v>
      </c>
      <c r="E466" s="11" t="s">
        <v>56</v>
      </c>
      <c r="F466" s="65" t="s">
        <v>49</v>
      </c>
      <c r="G466" s="65" t="s">
        <v>162</v>
      </c>
      <c r="H466" s="31" t="s">
        <v>2</v>
      </c>
      <c r="I466" s="31" t="s">
        <v>49</v>
      </c>
      <c r="J466" s="31" t="s">
        <v>123</v>
      </c>
      <c r="K466" s="31" t="s">
        <v>272</v>
      </c>
      <c r="L466" s="66" t="s">
        <v>157</v>
      </c>
      <c r="M466" s="74" t="s">
        <v>12</v>
      </c>
      <c r="N466" s="11" t="s">
        <v>79</v>
      </c>
      <c r="O466" s="94">
        <v>0</v>
      </c>
      <c r="P466" s="94">
        <v>0</v>
      </c>
      <c r="Q466" s="94">
        <v>0</v>
      </c>
      <c r="R466" s="94">
        <v>0</v>
      </c>
      <c r="S466" s="94">
        <v>0</v>
      </c>
      <c r="T466" s="94">
        <v>0</v>
      </c>
    </row>
    <row r="467" spans="2:20" s="10" customFormat="1" ht="36" customHeight="1">
      <c r="B467" s="177"/>
      <c r="C467" s="110" t="s">
        <v>13</v>
      </c>
      <c r="D467" s="32" t="s">
        <v>191</v>
      </c>
      <c r="E467" s="11" t="s">
        <v>56</v>
      </c>
      <c r="F467" s="65" t="s">
        <v>49</v>
      </c>
      <c r="G467" s="65" t="s">
        <v>162</v>
      </c>
      <c r="H467" s="31" t="s">
        <v>2</v>
      </c>
      <c r="I467" s="31" t="s">
        <v>49</v>
      </c>
      <c r="J467" s="31" t="s">
        <v>123</v>
      </c>
      <c r="K467" s="31" t="s">
        <v>59</v>
      </c>
      <c r="L467" s="66" t="s">
        <v>157</v>
      </c>
      <c r="M467" s="66"/>
      <c r="N467" s="31"/>
      <c r="O467" s="94">
        <f t="shared" ref="O467:T467" si="150">O468</f>
        <v>170385.96</v>
      </c>
      <c r="P467" s="94">
        <f t="shared" si="150"/>
        <v>0</v>
      </c>
      <c r="Q467" s="94">
        <f t="shared" si="150"/>
        <v>50000</v>
      </c>
      <c r="R467" s="94">
        <f t="shared" si="150"/>
        <v>0</v>
      </c>
      <c r="S467" s="94">
        <f t="shared" si="150"/>
        <v>105385.95999999999</v>
      </c>
      <c r="T467" s="94">
        <f t="shared" si="150"/>
        <v>0</v>
      </c>
    </row>
    <row r="468" spans="2:20" s="10" customFormat="1" ht="38.25" customHeight="1">
      <c r="B468" s="177"/>
      <c r="C468" s="118" t="s">
        <v>160</v>
      </c>
      <c r="D468" s="32" t="s">
        <v>191</v>
      </c>
      <c r="E468" s="11" t="s">
        <v>56</v>
      </c>
      <c r="F468" s="65" t="s">
        <v>49</v>
      </c>
      <c r="G468" s="65" t="s">
        <v>162</v>
      </c>
      <c r="H468" s="31" t="s">
        <v>2</v>
      </c>
      <c r="I468" s="31" t="s">
        <v>49</v>
      </c>
      <c r="J468" s="31" t="s">
        <v>123</v>
      </c>
      <c r="K468" s="31" t="s">
        <v>59</v>
      </c>
      <c r="L468" s="66" t="s">
        <v>157</v>
      </c>
      <c r="M468" s="66" t="s">
        <v>16</v>
      </c>
      <c r="N468" s="31"/>
      <c r="O468" s="94">
        <f>O469+O475</f>
        <v>170385.96</v>
      </c>
      <c r="P468" s="94">
        <f t="shared" ref="P468:T468" si="151">P469+P475</f>
        <v>0</v>
      </c>
      <c r="Q468" s="94">
        <f t="shared" si="151"/>
        <v>50000</v>
      </c>
      <c r="R468" s="94">
        <f t="shared" si="151"/>
        <v>0</v>
      </c>
      <c r="S468" s="94">
        <f t="shared" si="151"/>
        <v>105385.95999999999</v>
      </c>
      <c r="T468" s="94">
        <f t="shared" si="151"/>
        <v>0</v>
      </c>
    </row>
    <row r="469" spans="2:20" s="10" customFormat="1" ht="25.5" hidden="1" customHeight="1">
      <c r="B469" s="177"/>
      <c r="C469" s="172" t="s">
        <v>355</v>
      </c>
      <c r="D469" s="32" t="s">
        <v>191</v>
      </c>
      <c r="E469" s="11" t="s">
        <v>56</v>
      </c>
      <c r="F469" s="65" t="s">
        <v>49</v>
      </c>
      <c r="G469" s="65" t="s">
        <v>162</v>
      </c>
      <c r="H469" s="31" t="s">
        <v>2</v>
      </c>
      <c r="I469" s="31" t="s">
        <v>49</v>
      </c>
      <c r="J469" s="31" t="s">
        <v>123</v>
      </c>
      <c r="K469" s="31" t="s">
        <v>59</v>
      </c>
      <c r="L469" s="66" t="s">
        <v>157</v>
      </c>
      <c r="M469" s="74" t="s">
        <v>12</v>
      </c>
      <c r="N469" s="31"/>
      <c r="O469" s="94">
        <f>O471+O472+O473+O470</f>
        <v>20385.96</v>
      </c>
      <c r="P469" s="94">
        <f>P471+P472+P473</f>
        <v>0</v>
      </c>
      <c r="Q469" s="94">
        <f>Q471+Q472+Q473</f>
        <v>0</v>
      </c>
      <c r="R469" s="94">
        <f>R471+R472+R473</f>
        <v>0</v>
      </c>
      <c r="S469" s="94">
        <f>S471+S472+S473</f>
        <v>55385.96</v>
      </c>
      <c r="T469" s="94">
        <f>T471+T472+T473</f>
        <v>0</v>
      </c>
    </row>
    <row r="470" spans="2:20" s="10" customFormat="1" ht="25.5" hidden="1" customHeight="1">
      <c r="B470" s="177"/>
      <c r="C470" s="172" t="s">
        <v>1</v>
      </c>
      <c r="D470" s="32" t="s">
        <v>191</v>
      </c>
      <c r="E470" s="11" t="s">
        <v>56</v>
      </c>
      <c r="F470" s="65" t="s">
        <v>49</v>
      </c>
      <c r="G470" s="65" t="s">
        <v>162</v>
      </c>
      <c r="H470" s="31" t="s">
        <v>2</v>
      </c>
      <c r="I470" s="31" t="s">
        <v>49</v>
      </c>
      <c r="J470" s="31" t="s">
        <v>123</v>
      </c>
      <c r="K470" s="31" t="s">
        <v>59</v>
      </c>
      <c r="L470" s="66" t="s">
        <v>157</v>
      </c>
      <c r="M470" s="74" t="s">
        <v>12</v>
      </c>
      <c r="N470" s="31" t="s">
        <v>79</v>
      </c>
      <c r="O470" s="94">
        <v>0</v>
      </c>
      <c r="P470" s="94">
        <v>0</v>
      </c>
      <c r="Q470" s="94">
        <v>0</v>
      </c>
      <c r="R470" s="94">
        <v>0</v>
      </c>
      <c r="S470" s="94">
        <v>0</v>
      </c>
      <c r="T470" s="94">
        <v>0</v>
      </c>
    </row>
    <row r="471" spans="2:20" s="10" customFormat="1" ht="21" hidden="1" customHeight="1">
      <c r="B471" s="177"/>
      <c r="C471" s="12" t="s">
        <v>1</v>
      </c>
      <c r="D471" s="32" t="s">
        <v>191</v>
      </c>
      <c r="E471" s="11" t="s">
        <v>56</v>
      </c>
      <c r="F471" s="65" t="s">
        <v>49</v>
      </c>
      <c r="G471" s="65" t="s">
        <v>162</v>
      </c>
      <c r="H471" s="31" t="s">
        <v>2</v>
      </c>
      <c r="I471" s="31" t="s">
        <v>49</v>
      </c>
      <c r="J471" s="31" t="s">
        <v>123</v>
      </c>
      <c r="K471" s="31" t="s">
        <v>59</v>
      </c>
      <c r="L471" s="66" t="s">
        <v>157</v>
      </c>
      <c r="M471" s="74" t="s">
        <v>12</v>
      </c>
      <c r="N471" s="11" t="s">
        <v>79</v>
      </c>
      <c r="O471" s="94">
        <v>20385.96</v>
      </c>
      <c r="P471" s="94">
        <v>0</v>
      </c>
      <c r="Q471" s="94">
        <v>0</v>
      </c>
      <c r="R471" s="94">
        <v>0</v>
      </c>
      <c r="S471" s="94">
        <v>20385.96</v>
      </c>
      <c r="T471" s="94">
        <v>0</v>
      </c>
    </row>
    <row r="472" spans="2:20" s="10" customFormat="1" ht="21" hidden="1" customHeight="1">
      <c r="B472" s="177"/>
      <c r="C472" s="14" t="s">
        <v>73</v>
      </c>
      <c r="D472" s="32" t="s">
        <v>191</v>
      </c>
      <c r="E472" s="11" t="s">
        <v>56</v>
      </c>
      <c r="F472" s="65" t="s">
        <v>49</v>
      </c>
      <c r="G472" s="65" t="s">
        <v>162</v>
      </c>
      <c r="H472" s="31" t="s">
        <v>2</v>
      </c>
      <c r="I472" s="31" t="s">
        <v>49</v>
      </c>
      <c r="J472" s="31" t="s">
        <v>123</v>
      </c>
      <c r="K472" s="31" t="s">
        <v>59</v>
      </c>
      <c r="L472" s="66" t="s">
        <v>157</v>
      </c>
      <c r="M472" s="74" t="s">
        <v>12</v>
      </c>
      <c r="N472" s="11" t="s">
        <v>74</v>
      </c>
      <c r="O472" s="94">
        <v>0</v>
      </c>
      <c r="P472" s="94">
        <v>0</v>
      </c>
      <c r="Q472" s="94">
        <v>0</v>
      </c>
      <c r="R472" s="94">
        <v>0</v>
      </c>
      <c r="S472" s="94">
        <v>35000</v>
      </c>
      <c r="T472" s="94">
        <v>0</v>
      </c>
    </row>
    <row r="473" spans="2:20" s="10" customFormat="1" ht="21" hidden="1" customHeight="1">
      <c r="B473" s="177"/>
      <c r="C473" s="12" t="s">
        <v>132</v>
      </c>
      <c r="D473" s="32" t="s">
        <v>191</v>
      </c>
      <c r="E473" s="11" t="s">
        <v>56</v>
      </c>
      <c r="F473" s="65" t="s">
        <v>49</v>
      </c>
      <c r="G473" s="65" t="s">
        <v>162</v>
      </c>
      <c r="H473" s="31" t="s">
        <v>2</v>
      </c>
      <c r="I473" s="31" t="s">
        <v>49</v>
      </c>
      <c r="J473" s="31" t="s">
        <v>123</v>
      </c>
      <c r="K473" s="31" t="s">
        <v>59</v>
      </c>
      <c r="L473" s="66" t="s">
        <v>157</v>
      </c>
      <c r="M473" s="74" t="s">
        <v>12</v>
      </c>
      <c r="N473" s="11" t="s">
        <v>75</v>
      </c>
      <c r="O473" s="94">
        <f t="shared" ref="O473:T473" si="152">O474</f>
        <v>0</v>
      </c>
      <c r="P473" s="94">
        <f t="shared" si="152"/>
        <v>0</v>
      </c>
      <c r="Q473" s="94">
        <f t="shared" si="152"/>
        <v>0</v>
      </c>
      <c r="R473" s="94">
        <f>R474</f>
        <v>0</v>
      </c>
      <c r="S473" s="94">
        <f t="shared" si="152"/>
        <v>0</v>
      </c>
      <c r="T473" s="94">
        <f t="shared" si="152"/>
        <v>0</v>
      </c>
    </row>
    <row r="474" spans="2:20" s="10" customFormat="1" ht="21" hidden="1" customHeight="1">
      <c r="B474" s="177"/>
      <c r="C474" s="14" t="s">
        <v>137</v>
      </c>
      <c r="D474" s="32" t="s">
        <v>191</v>
      </c>
      <c r="E474" s="11" t="s">
        <v>56</v>
      </c>
      <c r="F474" s="65" t="s">
        <v>49</v>
      </c>
      <c r="G474" s="65" t="s">
        <v>162</v>
      </c>
      <c r="H474" s="31" t="s">
        <v>2</v>
      </c>
      <c r="I474" s="31" t="s">
        <v>49</v>
      </c>
      <c r="J474" s="31" t="s">
        <v>123</v>
      </c>
      <c r="K474" s="31" t="s">
        <v>59</v>
      </c>
      <c r="L474" s="66" t="s">
        <v>157</v>
      </c>
      <c r="M474" s="74" t="s">
        <v>12</v>
      </c>
      <c r="N474" s="52" t="s">
        <v>398</v>
      </c>
      <c r="O474" s="94">
        <v>0</v>
      </c>
      <c r="P474" s="94">
        <v>0</v>
      </c>
      <c r="Q474" s="94">
        <v>0</v>
      </c>
      <c r="R474" s="94">
        <v>0</v>
      </c>
      <c r="S474" s="94">
        <v>0</v>
      </c>
      <c r="T474" s="94">
        <v>0</v>
      </c>
    </row>
    <row r="475" spans="2:20" s="10" customFormat="1" ht="25.5" hidden="1" customHeight="1">
      <c r="B475" s="177"/>
      <c r="C475" s="172" t="s">
        <v>355</v>
      </c>
      <c r="D475" s="32" t="s">
        <v>191</v>
      </c>
      <c r="E475" s="11" t="s">
        <v>56</v>
      </c>
      <c r="F475" s="65" t="s">
        <v>49</v>
      </c>
      <c r="G475" s="65" t="s">
        <v>162</v>
      </c>
      <c r="H475" s="31" t="s">
        <v>2</v>
      </c>
      <c r="I475" s="31" t="s">
        <v>49</v>
      </c>
      <c r="J475" s="31" t="s">
        <v>123</v>
      </c>
      <c r="K475" s="31" t="s">
        <v>59</v>
      </c>
      <c r="L475" s="66" t="s">
        <v>157</v>
      </c>
      <c r="M475" s="74" t="s">
        <v>504</v>
      </c>
      <c r="N475" s="31"/>
      <c r="O475" s="94">
        <f>O478+O479+O480+O476</f>
        <v>150000</v>
      </c>
      <c r="P475" s="94">
        <f t="shared" ref="P475:T475" si="153">P478+P479+P480+P476</f>
        <v>0</v>
      </c>
      <c r="Q475" s="94">
        <f t="shared" si="153"/>
        <v>50000</v>
      </c>
      <c r="R475" s="94">
        <f t="shared" si="153"/>
        <v>0</v>
      </c>
      <c r="S475" s="94">
        <f t="shared" si="153"/>
        <v>50000</v>
      </c>
      <c r="T475" s="94">
        <f t="shared" si="153"/>
        <v>0</v>
      </c>
    </row>
    <row r="476" spans="2:20" s="10" customFormat="1" ht="25.5" hidden="1" customHeight="1">
      <c r="B476" s="177"/>
      <c r="C476" s="172" t="s">
        <v>1</v>
      </c>
      <c r="D476" s="32" t="s">
        <v>191</v>
      </c>
      <c r="E476" s="11" t="s">
        <v>56</v>
      </c>
      <c r="F476" s="65" t="s">
        <v>49</v>
      </c>
      <c r="G476" s="65" t="s">
        <v>162</v>
      </c>
      <c r="H476" s="31" t="s">
        <v>2</v>
      </c>
      <c r="I476" s="31" t="s">
        <v>49</v>
      </c>
      <c r="J476" s="31" t="s">
        <v>123</v>
      </c>
      <c r="K476" s="31" t="s">
        <v>59</v>
      </c>
      <c r="L476" s="66" t="s">
        <v>157</v>
      </c>
      <c r="M476" s="74" t="s">
        <v>504</v>
      </c>
      <c r="N476" s="31" t="s">
        <v>78</v>
      </c>
      <c r="O476" s="94">
        <f>O477</f>
        <v>150000</v>
      </c>
      <c r="P476" s="94">
        <f t="shared" ref="P476:T476" si="154">P477</f>
        <v>0</v>
      </c>
      <c r="Q476" s="94">
        <f t="shared" si="154"/>
        <v>50000</v>
      </c>
      <c r="R476" s="94">
        <f t="shared" si="154"/>
        <v>0</v>
      </c>
      <c r="S476" s="94">
        <f t="shared" si="154"/>
        <v>50000</v>
      </c>
      <c r="T476" s="94">
        <f t="shared" si="154"/>
        <v>0</v>
      </c>
    </row>
    <row r="477" spans="2:20" s="10" customFormat="1" ht="21" hidden="1" customHeight="1">
      <c r="B477" s="177"/>
      <c r="C477" s="35" t="s">
        <v>130</v>
      </c>
      <c r="D477" s="32" t="s">
        <v>191</v>
      </c>
      <c r="E477" s="11" t="s">
        <v>56</v>
      </c>
      <c r="F477" s="65" t="s">
        <v>49</v>
      </c>
      <c r="G477" s="65" t="s">
        <v>162</v>
      </c>
      <c r="H477" s="31" t="s">
        <v>2</v>
      </c>
      <c r="I477" s="31" t="s">
        <v>49</v>
      </c>
      <c r="J477" s="31" t="s">
        <v>123</v>
      </c>
      <c r="K477" s="31" t="s">
        <v>59</v>
      </c>
      <c r="L477" s="66" t="s">
        <v>157</v>
      </c>
      <c r="M477" s="74" t="s">
        <v>504</v>
      </c>
      <c r="N477" s="51" t="s">
        <v>174</v>
      </c>
      <c r="O477" s="91">
        <v>150000</v>
      </c>
      <c r="P477" s="91">
        <v>0</v>
      </c>
      <c r="Q477" s="91">
        <v>50000</v>
      </c>
      <c r="R477" s="91">
        <v>0</v>
      </c>
      <c r="S477" s="91">
        <v>50000</v>
      </c>
      <c r="T477" s="91">
        <v>0</v>
      </c>
    </row>
    <row r="478" spans="2:20" s="10" customFormat="1" ht="41.25" hidden="1" customHeight="1">
      <c r="B478" s="177"/>
      <c r="C478" s="110" t="s">
        <v>471</v>
      </c>
      <c r="D478" s="32" t="s">
        <v>191</v>
      </c>
      <c r="E478" s="11" t="s">
        <v>56</v>
      </c>
      <c r="F478" s="65" t="s">
        <v>49</v>
      </c>
      <c r="G478" s="65" t="s">
        <v>162</v>
      </c>
      <c r="H478" s="31" t="s">
        <v>2</v>
      </c>
      <c r="I478" s="31" t="s">
        <v>49</v>
      </c>
      <c r="J478" s="31" t="s">
        <v>123</v>
      </c>
      <c r="K478" s="31" t="s">
        <v>276</v>
      </c>
      <c r="L478" s="66" t="s">
        <v>157</v>
      </c>
      <c r="M478" s="74"/>
      <c r="N478" s="11"/>
      <c r="O478" s="94">
        <f t="shared" ref="O478:S479" si="155">O479</f>
        <v>0</v>
      </c>
      <c r="P478" s="94">
        <v>0</v>
      </c>
      <c r="Q478" s="94">
        <f t="shared" si="155"/>
        <v>0</v>
      </c>
      <c r="R478" s="94">
        <v>0</v>
      </c>
      <c r="S478" s="94">
        <f t="shared" si="155"/>
        <v>0</v>
      </c>
      <c r="T478" s="94">
        <v>0</v>
      </c>
    </row>
    <row r="479" spans="2:20" s="10" customFormat="1" ht="36" hidden="1" customHeight="1">
      <c r="B479" s="177"/>
      <c r="C479" s="118" t="s">
        <v>160</v>
      </c>
      <c r="D479" s="32" t="s">
        <v>191</v>
      </c>
      <c r="E479" s="11" t="s">
        <v>56</v>
      </c>
      <c r="F479" s="65" t="s">
        <v>49</v>
      </c>
      <c r="G479" s="65" t="s">
        <v>162</v>
      </c>
      <c r="H479" s="31" t="s">
        <v>2</v>
      </c>
      <c r="I479" s="31" t="s">
        <v>49</v>
      </c>
      <c r="J479" s="31" t="s">
        <v>123</v>
      </c>
      <c r="K479" s="31" t="s">
        <v>276</v>
      </c>
      <c r="L479" s="66" t="s">
        <v>157</v>
      </c>
      <c r="M479" s="66" t="s">
        <v>16</v>
      </c>
      <c r="N479" s="31"/>
      <c r="O479" s="94">
        <f t="shared" si="155"/>
        <v>0</v>
      </c>
      <c r="P479" s="94">
        <v>0</v>
      </c>
      <c r="Q479" s="94">
        <f t="shared" si="155"/>
        <v>0</v>
      </c>
      <c r="R479" s="94">
        <v>0</v>
      </c>
      <c r="S479" s="94">
        <f t="shared" si="155"/>
        <v>0</v>
      </c>
      <c r="T479" s="94">
        <v>0</v>
      </c>
    </row>
    <row r="480" spans="2:20" s="10" customFormat="1" ht="21" hidden="1" customHeight="1">
      <c r="B480" s="177"/>
      <c r="C480" s="172" t="s">
        <v>355</v>
      </c>
      <c r="D480" s="32" t="s">
        <v>191</v>
      </c>
      <c r="E480" s="11" t="s">
        <v>56</v>
      </c>
      <c r="F480" s="65" t="s">
        <v>49</v>
      </c>
      <c r="G480" s="65" t="s">
        <v>162</v>
      </c>
      <c r="H480" s="31" t="s">
        <v>2</v>
      </c>
      <c r="I480" s="31" t="s">
        <v>49</v>
      </c>
      <c r="J480" s="31" t="s">
        <v>123</v>
      </c>
      <c r="K480" s="31" t="s">
        <v>276</v>
      </c>
      <c r="L480" s="66" t="s">
        <v>157</v>
      </c>
      <c r="M480" s="74" t="s">
        <v>12</v>
      </c>
      <c r="N480" s="31"/>
      <c r="O480" s="94">
        <f>O481</f>
        <v>0</v>
      </c>
      <c r="P480" s="94">
        <v>0</v>
      </c>
      <c r="Q480" s="94">
        <f>Q481</f>
        <v>0</v>
      </c>
      <c r="R480" s="94">
        <v>0</v>
      </c>
      <c r="S480" s="94">
        <f>S481</f>
        <v>0</v>
      </c>
      <c r="T480" s="94">
        <v>0</v>
      </c>
    </row>
    <row r="481" spans="2:20" s="10" customFormat="1" ht="21" hidden="1" customHeight="1">
      <c r="B481" s="177"/>
      <c r="C481" s="12" t="s">
        <v>1</v>
      </c>
      <c r="D481" s="32" t="s">
        <v>191</v>
      </c>
      <c r="E481" s="11" t="s">
        <v>56</v>
      </c>
      <c r="F481" s="65" t="s">
        <v>49</v>
      </c>
      <c r="G481" s="65" t="s">
        <v>162</v>
      </c>
      <c r="H481" s="31" t="s">
        <v>2</v>
      </c>
      <c r="I481" s="31" t="s">
        <v>49</v>
      </c>
      <c r="J481" s="31" t="s">
        <v>123</v>
      </c>
      <c r="K481" s="31" t="s">
        <v>276</v>
      </c>
      <c r="L481" s="66" t="s">
        <v>157</v>
      </c>
      <c r="M481" s="74" t="s">
        <v>12</v>
      </c>
      <c r="N481" s="11" t="s">
        <v>79</v>
      </c>
      <c r="O481" s="94">
        <v>0</v>
      </c>
      <c r="P481" s="94">
        <v>0</v>
      </c>
      <c r="Q481" s="94">
        <v>0</v>
      </c>
      <c r="R481" s="94">
        <v>0</v>
      </c>
      <c r="S481" s="94">
        <v>0</v>
      </c>
      <c r="T481" s="94">
        <v>0</v>
      </c>
    </row>
    <row r="482" spans="2:20" s="10" customFormat="1" ht="21" hidden="1" customHeight="1">
      <c r="B482" s="177"/>
      <c r="C482" s="216" t="s">
        <v>530</v>
      </c>
      <c r="D482" s="32" t="s">
        <v>191</v>
      </c>
      <c r="E482" s="11" t="s">
        <v>56</v>
      </c>
      <c r="F482" s="65" t="s">
        <v>49</v>
      </c>
      <c r="G482" s="65" t="s">
        <v>162</v>
      </c>
      <c r="H482" s="31" t="s">
        <v>2</v>
      </c>
      <c r="I482" s="31" t="s">
        <v>49</v>
      </c>
      <c r="J482" s="31" t="s">
        <v>166</v>
      </c>
      <c r="K482" s="31" t="s">
        <v>529</v>
      </c>
      <c r="L482" s="66" t="s">
        <v>157</v>
      </c>
      <c r="M482" s="74"/>
      <c r="N482" s="31"/>
      <c r="O482" s="94">
        <f t="shared" ref="O482:P484" si="156">O483</f>
        <v>0</v>
      </c>
      <c r="P482" s="94">
        <f t="shared" si="156"/>
        <v>0</v>
      </c>
      <c r="Q482" s="94">
        <v>0</v>
      </c>
      <c r="R482" s="94">
        <v>0</v>
      </c>
      <c r="S482" s="94">
        <v>0</v>
      </c>
      <c r="T482" s="94">
        <v>0</v>
      </c>
    </row>
    <row r="483" spans="2:20" s="10" customFormat="1" ht="39.75" hidden="1" customHeight="1">
      <c r="B483" s="177"/>
      <c r="C483" s="118" t="s">
        <v>160</v>
      </c>
      <c r="D483" s="32" t="s">
        <v>191</v>
      </c>
      <c r="E483" s="11" t="s">
        <v>56</v>
      </c>
      <c r="F483" s="65" t="s">
        <v>49</v>
      </c>
      <c r="G483" s="65" t="s">
        <v>162</v>
      </c>
      <c r="H483" s="31" t="s">
        <v>2</v>
      </c>
      <c r="I483" s="31" t="s">
        <v>49</v>
      </c>
      <c r="J483" s="31" t="s">
        <v>166</v>
      </c>
      <c r="K483" s="31" t="s">
        <v>529</v>
      </c>
      <c r="L483" s="66" t="s">
        <v>157</v>
      </c>
      <c r="M483" s="74" t="s">
        <v>16</v>
      </c>
      <c r="N483" s="31"/>
      <c r="O483" s="94">
        <f t="shared" si="156"/>
        <v>0</v>
      </c>
      <c r="P483" s="94">
        <f t="shared" si="156"/>
        <v>0</v>
      </c>
      <c r="Q483" s="94">
        <v>0</v>
      </c>
      <c r="R483" s="94">
        <v>0</v>
      </c>
      <c r="S483" s="94">
        <v>0</v>
      </c>
      <c r="T483" s="94">
        <v>0</v>
      </c>
    </row>
    <row r="484" spans="2:20" s="10" customFormat="1" ht="21" hidden="1" customHeight="1">
      <c r="B484" s="177"/>
      <c r="C484" s="172" t="s">
        <v>355</v>
      </c>
      <c r="D484" s="32" t="s">
        <v>191</v>
      </c>
      <c r="E484" s="11" t="s">
        <v>56</v>
      </c>
      <c r="F484" s="65" t="s">
        <v>49</v>
      </c>
      <c r="G484" s="65" t="s">
        <v>162</v>
      </c>
      <c r="H484" s="31" t="s">
        <v>2</v>
      </c>
      <c r="I484" s="31" t="s">
        <v>49</v>
      </c>
      <c r="J484" s="31" t="s">
        <v>166</v>
      </c>
      <c r="K484" s="31" t="s">
        <v>529</v>
      </c>
      <c r="L484" s="66" t="s">
        <v>157</v>
      </c>
      <c r="M484" s="74" t="s">
        <v>12</v>
      </c>
      <c r="N484" s="31"/>
      <c r="O484" s="94">
        <f t="shared" si="156"/>
        <v>0</v>
      </c>
      <c r="P484" s="94">
        <f t="shared" si="156"/>
        <v>0</v>
      </c>
      <c r="Q484" s="94">
        <v>0</v>
      </c>
      <c r="R484" s="94">
        <v>0</v>
      </c>
      <c r="S484" s="94">
        <v>0</v>
      </c>
      <c r="T484" s="94">
        <v>0</v>
      </c>
    </row>
    <row r="485" spans="2:20" s="10" customFormat="1" ht="21" hidden="1" customHeight="1">
      <c r="B485" s="177"/>
      <c r="C485" s="172" t="s">
        <v>1</v>
      </c>
      <c r="D485" s="32" t="s">
        <v>191</v>
      </c>
      <c r="E485" s="11" t="s">
        <v>56</v>
      </c>
      <c r="F485" s="65" t="s">
        <v>49</v>
      </c>
      <c r="G485" s="65" t="s">
        <v>162</v>
      </c>
      <c r="H485" s="31" t="s">
        <v>2</v>
      </c>
      <c r="I485" s="31" t="s">
        <v>49</v>
      </c>
      <c r="J485" s="31" t="s">
        <v>166</v>
      </c>
      <c r="K485" s="31" t="s">
        <v>529</v>
      </c>
      <c r="L485" s="66" t="s">
        <v>157</v>
      </c>
      <c r="M485" s="74" t="s">
        <v>12</v>
      </c>
      <c r="N485" s="31" t="s">
        <v>79</v>
      </c>
      <c r="O485" s="94">
        <v>0</v>
      </c>
      <c r="P485" s="94">
        <v>0</v>
      </c>
      <c r="Q485" s="94">
        <v>0</v>
      </c>
      <c r="R485" s="94">
        <v>0</v>
      </c>
      <c r="S485" s="94">
        <v>0</v>
      </c>
      <c r="T485" s="94">
        <v>0</v>
      </c>
    </row>
    <row r="486" spans="2:20" s="10" customFormat="1" ht="114.75" customHeight="1">
      <c r="B486" s="177"/>
      <c r="C486" s="110" t="s">
        <v>325</v>
      </c>
      <c r="D486" s="32" t="s">
        <v>191</v>
      </c>
      <c r="E486" s="11" t="s">
        <v>56</v>
      </c>
      <c r="F486" s="65" t="s">
        <v>49</v>
      </c>
      <c r="G486" s="65" t="s">
        <v>162</v>
      </c>
      <c r="H486" s="31" t="s">
        <v>2</v>
      </c>
      <c r="I486" s="31" t="s">
        <v>49</v>
      </c>
      <c r="J486" s="31" t="s">
        <v>284</v>
      </c>
      <c r="K486" s="31" t="s">
        <v>204</v>
      </c>
      <c r="L486" s="66" t="s">
        <v>157</v>
      </c>
      <c r="M486" s="66"/>
      <c r="N486" s="31"/>
      <c r="O486" s="94">
        <f t="shared" ref="O486:T487" si="157">O487</f>
        <v>592745.78</v>
      </c>
      <c r="P486" s="94">
        <f t="shared" si="157"/>
        <v>0</v>
      </c>
      <c r="Q486" s="94">
        <f t="shared" si="157"/>
        <v>552020.37</v>
      </c>
      <c r="R486" s="94">
        <f t="shared" si="157"/>
        <v>0</v>
      </c>
      <c r="S486" s="94">
        <f t="shared" si="157"/>
        <v>507222.66</v>
      </c>
      <c r="T486" s="94">
        <f t="shared" si="157"/>
        <v>0</v>
      </c>
    </row>
    <row r="487" spans="2:20" s="10" customFormat="1" ht="25.5" customHeight="1">
      <c r="B487" s="177"/>
      <c r="C487" s="118" t="s">
        <v>82</v>
      </c>
      <c r="D487" s="32" t="s">
        <v>191</v>
      </c>
      <c r="E487" s="11" t="s">
        <v>56</v>
      </c>
      <c r="F487" s="65" t="s">
        <v>49</v>
      </c>
      <c r="G487" s="65" t="s">
        <v>162</v>
      </c>
      <c r="H487" s="31" t="s">
        <v>2</v>
      </c>
      <c r="I487" s="31" t="s">
        <v>49</v>
      </c>
      <c r="J487" s="31" t="s">
        <v>284</v>
      </c>
      <c r="K487" s="31" t="s">
        <v>204</v>
      </c>
      <c r="L487" s="66" t="s">
        <v>157</v>
      </c>
      <c r="M487" s="66" t="s">
        <v>214</v>
      </c>
      <c r="N487" s="31"/>
      <c r="O487" s="94">
        <f>O488</f>
        <v>592745.78</v>
      </c>
      <c r="P487" s="94">
        <f t="shared" si="157"/>
        <v>0</v>
      </c>
      <c r="Q487" s="94">
        <f t="shared" si="157"/>
        <v>552020.37</v>
      </c>
      <c r="R487" s="94">
        <f t="shared" si="157"/>
        <v>0</v>
      </c>
      <c r="S487" s="94">
        <f t="shared" si="157"/>
        <v>507222.66</v>
      </c>
      <c r="T487" s="94">
        <f t="shared" si="157"/>
        <v>0</v>
      </c>
    </row>
    <row r="488" spans="2:20" s="10" customFormat="1" ht="39.75" hidden="1" customHeight="1">
      <c r="B488" s="177"/>
      <c r="C488" s="12" t="s">
        <v>326</v>
      </c>
      <c r="D488" s="32" t="s">
        <v>191</v>
      </c>
      <c r="E488" s="11" t="s">
        <v>56</v>
      </c>
      <c r="F488" s="65" t="s">
        <v>49</v>
      </c>
      <c r="G488" s="65" t="s">
        <v>162</v>
      </c>
      <c r="H488" s="31" t="s">
        <v>2</v>
      </c>
      <c r="I488" s="31" t="s">
        <v>49</v>
      </c>
      <c r="J488" s="31" t="s">
        <v>284</v>
      </c>
      <c r="K488" s="31" t="s">
        <v>204</v>
      </c>
      <c r="L488" s="66" t="s">
        <v>157</v>
      </c>
      <c r="M488" s="74" t="s">
        <v>214</v>
      </c>
      <c r="N488" s="11" t="s">
        <v>215</v>
      </c>
      <c r="O488" s="94">
        <v>592745.78</v>
      </c>
      <c r="P488" s="94">
        <v>0</v>
      </c>
      <c r="Q488" s="94">
        <v>552020.37</v>
      </c>
      <c r="R488" s="94">
        <v>0</v>
      </c>
      <c r="S488" s="94">
        <v>507222.66</v>
      </c>
      <c r="T488" s="94">
        <v>0</v>
      </c>
    </row>
    <row r="489" spans="2:20" s="10" customFormat="1" ht="21" customHeight="1">
      <c r="B489" s="177"/>
      <c r="C489" s="14" t="s">
        <v>93</v>
      </c>
      <c r="D489" s="32" t="s">
        <v>191</v>
      </c>
      <c r="E489" s="11" t="s">
        <v>56</v>
      </c>
      <c r="F489" s="65" t="s">
        <v>51</v>
      </c>
      <c r="G489" s="65"/>
      <c r="H489" s="31"/>
      <c r="I489" s="31"/>
      <c r="J489" s="31"/>
      <c r="K489" s="31"/>
      <c r="L489" s="66"/>
      <c r="M489" s="66"/>
      <c r="N489" s="31"/>
      <c r="O489" s="94">
        <f t="shared" ref="O489:T489" si="158">O490+O544</f>
        <v>22268901.890000001</v>
      </c>
      <c r="P489" s="94">
        <f t="shared" si="158"/>
        <v>0</v>
      </c>
      <c r="Q489" s="94">
        <f t="shared" si="158"/>
        <v>1014499.45</v>
      </c>
      <c r="R489" s="94">
        <f t="shared" si="158"/>
        <v>0</v>
      </c>
      <c r="S489" s="94">
        <f t="shared" si="158"/>
        <v>983796.03</v>
      </c>
      <c r="T489" s="94">
        <f t="shared" si="158"/>
        <v>0</v>
      </c>
    </row>
    <row r="490" spans="2:20" s="3" customFormat="1" ht="77.25" customHeight="1">
      <c r="B490" s="173"/>
      <c r="C490" s="118" t="s">
        <v>415</v>
      </c>
      <c r="D490" s="32" t="s">
        <v>191</v>
      </c>
      <c r="E490" s="11" t="s">
        <v>56</v>
      </c>
      <c r="F490" s="65" t="s">
        <v>51</v>
      </c>
      <c r="G490" s="65" t="s">
        <v>162</v>
      </c>
      <c r="H490" s="31" t="s">
        <v>157</v>
      </c>
      <c r="I490" s="31" t="s">
        <v>84</v>
      </c>
      <c r="J490" s="31" t="s">
        <v>157</v>
      </c>
      <c r="K490" s="31" t="s">
        <v>83</v>
      </c>
      <c r="L490" s="66" t="s">
        <v>157</v>
      </c>
      <c r="M490" s="66"/>
      <c r="N490" s="31"/>
      <c r="O490" s="94">
        <f t="shared" ref="O490:T490" si="159">O491+O534</f>
        <v>6927909.5700000003</v>
      </c>
      <c r="P490" s="94">
        <f t="shared" si="159"/>
        <v>0</v>
      </c>
      <c r="Q490" s="94">
        <f t="shared" si="159"/>
        <v>644499.44999999995</v>
      </c>
      <c r="R490" s="94">
        <f t="shared" si="159"/>
        <v>0</v>
      </c>
      <c r="S490" s="94">
        <f t="shared" si="159"/>
        <v>613796.03</v>
      </c>
      <c r="T490" s="94">
        <f t="shared" si="159"/>
        <v>0</v>
      </c>
    </row>
    <row r="491" spans="2:20" s="3" customFormat="1" ht="78" customHeight="1">
      <c r="B491" s="173"/>
      <c r="C491" s="114" t="s">
        <v>412</v>
      </c>
      <c r="D491" s="32" t="s">
        <v>191</v>
      </c>
      <c r="E491" s="38" t="s">
        <v>56</v>
      </c>
      <c r="F491" s="69" t="s">
        <v>51</v>
      </c>
      <c r="G491" s="65" t="s">
        <v>162</v>
      </c>
      <c r="H491" s="31" t="s">
        <v>2</v>
      </c>
      <c r="I491" s="31" t="s">
        <v>84</v>
      </c>
      <c r="J491" s="31" t="s">
        <v>157</v>
      </c>
      <c r="K491" s="31" t="s">
        <v>83</v>
      </c>
      <c r="L491" s="66" t="s">
        <v>157</v>
      </c>
      <c r="M491" s="74"/>
      <c r="N491" s="31"/>
      <c r="O491" s="91">
        <f>O492</f>
        <v>6927909.5700000003</v>
      </c>
      <c r="P491" s="91">
        <f>P492</f>
        <v>0</v>
      </c>
      <c r="Q491" s="91">
        <f>Q492</f>
        <v>644499.44999999995</v>
      </c>
      <c r="R491" s="91">
        <f t="shared" ref="R491:T491" si="160">R492</f>
        <v>0</v>
      </c>
      <c r="S491" s="91">
        <f>S492</f>
        <v>613796.03</v>
      </c>
      <c r="T491" s="91">
        <f t="shared" si="160"/>
        <v>0</v>
      </c>
    </row>
    <row r="492" spans="2:20" s="3" customFormat="1" ht="36" customHeight="1">
      <c r="B492" s="173"/>
      <c r="C492" s="110" t="s">
        <v>40</v>
      </c>
      <c r="D492" s="32" t="s">
        <v>191</v>
      </c>
      <c r="E492" s="38" t="s">
        <v>56</v>
      </c>
      <c r="F492" s="69" t="s">
        <v>51</v>
      </c>
      <c r="G492" s="65" t="s">
        <v>162</v>
      </c>
      <c r="H492" s="31" t="s">
        <v>2</v>
      </c>
      <c r="I492" s="31" t="s">
        <v>51</v>
      </c>
      <c r="J492" s="31" t="s">
        <v>157</v>
      </c>
      <c r="K492" s="31" t="s">
        <v>83</v>
      </c>
      <c r="L492" s="66" t="s">
        <v>157</v>
      </c>
      <c r="M492" s="74"/>
      <c r="N492" s="31"/>
      <c r="O492" s="91">
        <f>O493+O505+O509+O514+O530</f>
        <v>6927909.5700000003</v>
      </c>
      <c r="P492" s="91">
        <f t="shared" ref="P492:T492" si="161">P493+P505+P509+P514+P530</f>
        <v>0</v>
      </c>
      <c r="Q492" s="91">
        <f t="shared" si="161"/>
        <v>644499.44999999995</v>
      </c>
      <c r="R492" s="91">
        <f t="shared" si="161"/>
        <v>0</v>
      </c>
      <c r="S492" s="91">
        <f t="shared" si="161"/>
        <v>613796.03</v>
      </c>
      <c r="T492" s="91">
        <f t="shared" si="161"/>
        <v>0</v>
      </c>
    </row>
    <row r="493" spans="2:20" s="3" customFormat="1" ht="21.75" customHeight="1">
      <c r="B493" s="173"/>
      <c r="C493" s="120" t="s">
        <v>46</v>
      </c>
      <c r="D493" s="32" t="s">
        <v>191</v>
      </c>
      <c r="E493" s="38" t="s">
        <v>56</v>
      </c>
      <c r="F493" s="69" t="s">
        <v>51</v>
      </c>
      <c r="G493" s="65" t="s">
        <v>162</v>
      </c>
      <c r="H493" s="31" t="s">
        <v>2</v>
      </c>
      <c r="I493" s="31" t="s">
        <v>51</v>
      </c>
      <c r="J493" s="31" t="s">
        <v>123</v>
      </c>
      <c r="K493" s="31" t="s">
        <v>62</v>
      </c>
      <c r="L493" s="66" t="s">
        <v>157</v>
      </c>
      <c r="M493" s="74"/>
      <c r="N493" s="31"/>
      <c r="O493" s="91">
        <f t="shared" ref="O493:T493" si="162">O494</f>
        <v>1120000</v>
      </c>
      <c r="P493" s="91">
        <f t="shared" si="162"/>
        <v>0</v>
      </c>
      <c r="Q493" s="91">
        <f t="shared" si="162"/>
        <v>420000</v>
      </c>
      <c r="R493" s="91">
        <f t="shared" si="162"/>
        <v>0</v>
      </c>
      <c r="S493" s="91">
        <f t="shared" si="162"/>
        <v>290000</v>
      </c>
      <c r="T493" s="91">
        <f t="shared" si="162"/>
        <v>0</v>
      </c>
    </row>
    <row r="494" spans="2:20" s="3" customFormat="1" ht="36" customHeight="1">
      <c r="B494" s="173"/>
      <c r="C494" s="118" t="s">
        <v>160</v>
      </c>
      <c r="D494" s="32" t="s">
        <v>191</v>
      </c>
      <c r="E494" s="38" t="s">
        <v>56</v>
      </c>
      <c r="F494" s="69" t="s">
        <v>51</v>
      </c>
      <c r="G494" s="65" t="s">
        <v>162</v>
      </c>
      <c r="H494" s="31" t="s">
        <v>2</v>
      </c>
      <c r="I494" s="31" t="s">
        <v>51</v>
      </c>
      <c r="J494" s="31" t="s">
        <v>123</v>
      </c>
      <c r="K494" s="31" t="s">
        <v>62</v>
      </c>
      <c r="L494" s="66" t="s">
        <v>157</v>
      </c>
      <c r="M494" s="66" t="s">
        <v>16</v>
      </c>
      <c r="N494" s="31"/>
      <c r="O494" s="91">
        <f>O495+O502</f>
        <v>1120000</v>
      </c>
      <c r="P494" s="91">
        <f t="shared" ref="P494:T494" si="163">P495+P502</f>
        <v>0</v>
      </c>
      <c r="Q494" s="91">
        <f t="shared" si="163"/>
        <v>420000</v>
      </c>
      <c r="R494" s="91">
        <f t="shared" si="163"/>
        <v>0</v>
      </c>
      <c r="S494" s="91">
        <f t="shared" si="163"/>
        <v>290000</v>
      </c>
      <c r="T494" s="91">
        <f t="shared" si="163"/>
        <v>0</v>
      </c>
    </row>
    <row r="495" spans="2:20" s="3" customFormat="1" ht="25.5" hidden="1" customHeight="1">
      <c r="B495" s="173"/>
      <c r="C495" s="172" t="s">
        <v>355</v>
      </c>
      <c r="D495" s="32" t="s">
        <v>191</v>
      </c>
      <c r="E495" s="38" t="s">
        <v>56</v>
      </c>
      <c r="F495" s="69" t="s">
        <v>51</v>
      </c>
      <c r="G495" s="65" t="s">
        <v>162</v>
      </c>
      <c r="H495" s="31" t="s">
        <v>2</v>
      </c>
      <c r="I495" s="31" t="s">
        <v>51</v>
      </c>
      <c r="J495" s="31" t="s">
        <v>123</v>
      </c>
      <c r="K495" s="31" t="s">
        <v>62</v>
      </c>
      <c r="L495" s="66" t="s">
        <v>157</v>
      </c>
      <c r="M495" s="74" t="s">
        <v>12</v>
      </c>
      <c r="N495" s="31"/>
      <c r="O495" s="91">
        <f>O496+O499+O498+O500+O501</f>
        <v>920000</v>
      </c>
      <c r="P495" s="91">
        <f t="shared" ref="P495:T495" si="164">P496+P499+P498+P500+P501</f>
        <v>0</v>
      </c>
      <c r="Q495" s="91">
        <f t="shared" si="164"/>
        <v>320000</v>
      </c>
      <c r="R495" s="91">
        <f t="shared" si="164"/>
        <v>0</v>
      </c>
      <c r="S495" s="91">
        <f t="shared" si="164"/>
        <v>140000</v>
      </c>
      <c r="T495" s="91">
        <f t="shared" si="164"/>
        <v>0</v>
      </c>
    </row>
    <row r="496" spans="2:20" s="3" customFormat="1" ht="21" hidden="1" customHeight="1">
      <c r="B496" s="173"/>
      <c r="C496" s="35" t="s">
        <v>129</v>
      </c>
      <c r="D496" s="32" t="s">
        <v>191</v>
      </c>
      <c r="E496" s="38" t="s">
        <v>56</v>
      </c>
      <c r="F496" s="69" t="s">
        <v>51</v>
      </c>
      <c r="G496" s="65" t="s">
        <v>162</v>
      </c>
      <c r="H496" s="31" t="s">
        <v>2</v>
      </c>
      <c r="I496" s="31" t="s">
        <v>51</v>
      </c>
      <c r="J496" s="31" t="s">
        <v>123</v>
      </c>
      <c r="K496" s="31" t="s">
        <v>62</v>
      </c>
      <c r="L496" s="66" t="s">
        <v>157</v>
      </c>
      <c r="M496" s="74" t="s">
        <v>12</v>
      </c>
      <c r="N496" s="31" t="s">
        <v>78</v>
      </c>
      <c r="O496" s="91">
        <f t="shared" ref="O496:T496" si="165">O497</f>
        <v>0</v>
      </c>
      <c r="P496" s="91">
        <f t="shared" si="165"/>
        <v>0</v>
      </c>
      <c r="Q496" s="91">
        <f t="shared" si="165"/>
        <v>0</v>
      </c>
      <c r="R496" s="91">
        <f t="shared" si="165"/>
        <v>0</v>
      </c>
      <c r="S496" s="91">
        <f t="shared" si="165"/>
        <v>0</v>
      </c>
      <c r="T496" s="91">
        <f t="shared" si="165"/>
        <v>0</v>
      </c>
    </row>
    <row r="497" spans="2:20" s="3" customFormat="1" ht="21" hidden="1" customHeight="1">
      <c r="B497" s="173"/>
      <c r="C497" s="35" t="s">
        <v>130</v>
      </c>
      <c r="D497" s="32" t="s">
        <v>191</v>
      </c>
      <c r="E497" s="38" t="s">
        <v>56</v>
      </c>
      <c r="F497" s="69" t="s">
        <v>51</v>
      </c>
      <c r="G497" s="65" t="s">
        <v>162</v>
      </c>
      <c r="H497" s="31" t="s">
        <v>2</v>
      </c>
      <c r="I497" s="31" t="s">
        <v>51</v>
      </c>
      <c r="J497" s="31" t="s">
        <v>123</v>
      </c>
      <c r="K497" s="31" t="s">
        <v>62</v>
      </c>
      <c r="L497" s="66" t="s">
        <v>157</v>
      </c>
      <c r="M497" s="74" t="s">
        <v>12</v>
      </c>
      <c r="N497" s="51" t="s">
        <v>174</v>
      </c>
      <c r="O497" s="91">
        <v>0</v>
      </c>
      <c r="P497" s="91">
        <f>P499</f>
        <v>0</v>
      </c>
      <c r="Q497" s="91">
        <v>0</v>
      </c>
      <c r="R497" s="91">
        <f>R499</f>
        <v>0</v>
      </c>
      <c r="S497" s="91">
        <v>0</v>
      </c>
      <c r="T497" s="91">
        <f>T499</f>
        <v>0</v>
      </c>
    </row>
    <row r="498" spans="2:20" s="3" customFormat="1" ht="21" hidden="1" customHeight="1">
      <c r="B498" s="173"/>
      <c r="C498" s="12" t="s">
        <v>573</v>
      </c>
      <c r="D498" s="32" t="s">
        <v>191</v>
      </c>
      <c r="E498" s="38" t="s">
        <v>56</v>
      </c>
      <c r="F498" s="69" t="s">
        <v>51</v>
      </c>
      <c r="G498" s="65" t="s">
        <v>162</v>
      </c>
      <c r="H498" s="31" t="s">
        <v>2</v>
      </c>
      <c r="I498" s="31" t="s">
        <v>51</v>
      </c>
      <c r="J498" s="31" t="s">
        <v>123</v>
      </c>
      <c r="K498" s="31" t="s">
        <v>62</v>
      </c>
      <c r="L498" s="66" t="s">
        <v>157</v>
      </c>
      <c r="M498" s="74" t="s">
        <v>12</v>
      </c>
      <c r="N498" s="11" t="s">
        <v>572</v>
      </c>
      <c r="O498" s="91">
        <v>120000</v>
      </c>
      <c r="P498" s="91">
        <v>0</v>
      </c>
      <c r="Q498" s="91">
        <v>20000</v>
      </c>
      <c r="R498" s="91">
        <v>0</v>
      </c>
      <c r="S498" s="91">
        <v>40000</v>
      </c>
      <c r="T498" s="91">
        <v>0</v>
      </c>
    </row>
    <row r="499" spans="2:20" s="10" customFormat="1" ht="21" hidden="1" customHeight="1">
      <c r="B499" s="177"/>
      <c r="C499" s="12" t="s">
        <v>45</v>
      </c>
      <c r="D499" s="32" t="s">
        <v>191</v>
      </c>
      <c r="E499" s="38" t="s">
        <v>56</v>
      </c>
      <c r="F499" s="69" t="s">
        <v>51</v>
      </c>
      <c r="G499" s="65" t="s">
        <v>162</v>
      </c>
      <c r="H499" s="31" t="s">
        <v>2</v>
      </c>
      <c r="I499" s="31" t="s">
        <v>51</v>
      </c>
      <c r="J499" s="31" t="s">
        <v>123</v>
      </c>
      <c r="K499" s="31" t="s">
        <v>62</v>
      </c>
      <c r="L499" s="66" t="s">
        <v>157</v>
      </c>
      <c r="M499" s="74" t="s">
        <v>12</v>
      </c>
      <c r="N499" s="11" t="s">
        <v>72</v>
      </c>
      <c r="O499" s="94">
        <v>800000</v>
      </c>
      <c r="P499" s="94">
        <v>0</v>
      </c>
      <c r="Q499" s="94">
        <v>300000</v>
      </c>
      <c r="R499" s="94">
        <v>0</v>
      </c>
      <c r="S499" s="94">
        <v>100000</v>
      </c>
      <c r="T499" s="94">
        <v>0</v>
      </c>
    </row>
    <row r="500" spans="2:20" s="10" customFormat="1" ht="21" hidden="1" customHeight="1">
      <c r="B500" s="177"/>
      <c r="C500" s="12" t="s">
        <v>73</v>
      </c>
      <c r="D500" s="32" t="s">
        <v>191</v>
      </c>
      <c r="E500" s="38" t="s">
        <v>56</v>
      </c>
      <c r="F500" s="69" t="s">
        <v>51</v>
      </c>
      <c r="G500" s="65" t="s">
        <v>162</v>
      </c>
      <c r="H500" s="31" t="s">
        <v>2</v>
      </c>
      <c r="I500" s="31" t="s">
        <v>51</v>
      </c>
      <c r="J500" s="31" t="s">
        <v>123</v>
      </c>
      <c r="K500" s="31" t="s">
        <v>62</v>
      </c>
      <c r="L500" s="66" t="s">
        <v>157</v>
      </c>
      <c r="M500" s="74" t="s">
        <v>12</v>
      </c>
      <c r="N500" s="31" t="s">
        <v>74</v>
      </c>
      <c r="O500" s="91">
        <v>0</v>
      </c>
      <c r="P500" s="91">
        <v>0</v>
      </c>
      <c r="Q500" s="91">
        <v>0</v>
      </c>
      <c r="R500" s="91">
        <v>0</v>
      </c>
      <c r="S500" s="91">
        <v>0</v>
      </c>
      <c r="T500" s="91">
        <v>0</v>
      </c>
    </row>
    <row r="501" spans="2:20" s="10" customFormat="1" ht="21" hidden="1" customHeight="1">
      <c r="B501" s="177"/>
      <c r="C501" s="12" t="s">
        <v>508</v>
      </c>
      <c r="D501" s="32" t="s">
        <v>191</v>
      </c>
      <c r="E501" s="38" t="s">
        <v>56</v>
      </c>
      <c r="F501" s="69" t="s">
        <v>51</v>
      </c>
      <c r="G501" s="65" t="s">
        <v>162</v>
      </c>
      <c r="H501" s="31" t="s">
        <v>2</v>
      </c>
      <c r="I501" s="31" t="s">
        <v>51</v>
      </c>
      <c r="J501" s="31" t="s">
        <v>123</v>
      </c>
      <c r="K501" s="31" t="s">
        <v>62</v>
      </c>
      <c r="L501" s="66" t="s">
        <v>157</v>
      </c>
      <c r="M501" s="74" t="s">
        <v>12</v>
      </c>
      <c r="N501" s="31" t="s">
        <v>506</v>
      </c>
      <c r="O501" s="91">
        <v>0</v>
      </c>
      <c r="P501" s="91">
        <v>0</v>
      </c>
      <c r="Q501" s="91">
        <v>0</v>
      </c>
      <c r="R501" s="91">
        <v>0</v>
      </c>
      <c r="S501" s="91">
        <v>0</v>
      </c>
      <c r="T501" s="91">
        <v>0</v>
      </c>
    </row>
    <row r="502" spans="2:20" s="10" customFormat="1" ht="21" hidden="1" customHeight="1">
      <c r="B502" s="177"/>
      <c r="C502" s="12" t="s">
        <v>505</v>
      </c>
      <c r="D502" s="32" t="s">
        <v>191</v>
      </c>
      <c r="E502" s="38" t="s">
        <v>56</v>
      </c>
      <c r="F502" s="69" t="s">
        <v>51</v>
      </c>
      <c r="G502" s="65" t="s">
        <v>162</v>
      </c>
      <c r="H502" s="31" t="s">
        <v>2</v>
      </c>
      <c r="I502" s="31" t="s">
        <v>51</v>
      </c>
      <c r="J502" s="31" t="s">
        <v>123</v>
      </c>
      <c r="K502" s="31" t="s">
        <v>62</v>
      </c>
      <c r="L502" s="66" t="s">
        <v>157</v>
      </c>
      <c r="M502" s="74" t="s">
        <v>504</v>
      </c>
      <c r="N502" s="31"/>
      <c r="O502" s="91">
        <f>SUM(O503)</f>
        <v>200000</v>
      </c>
      <c r="P502" s="91">
        <f t="shared" ref="P502:S502" si="166">SUM(P503)</f>
        <v>0</v>
      </c>
      <c r="Q502" s="91">
        <f t="shared" si="166"/>
        <v>100000</v>
      </c>
      <c r="R502" s="91">
        <f t="shared" si="166"/>
        <v>0</v>
      </c>
      <c r="S502" s="91">
        <f t="shared" si="166"/>
        <v>150000</v>
      </c>
      <c r="T502" s="91">
        <v>0</v>
      </c>
    </row>
    <row r="503" spans="2:20" s="10" customFormat="1" ht="21" hidden="1" customHeight="1">
      <c r="B503" s="177"/>
      <c r="C503" s="12" t="s">
        <v>129</v>
      </c>
      <c r="D503" s="32" t="s">
        <v>191</v>
      </c>
      <c r="E503" s="38" t="s">
        <v>56</v>
      </c>
      <c r="F503" s="69" t="s">
        <v>51</v>
      </c>
      <c r="G503" s="65" t="s">
        <v>162</v>
      </c>
      <c r="H503" s="31" t="s">
        <v>2</v>
      </c>
      <c r="I503" s="31" t="s">
        <v>51</v>
      </c>
      <c r="J503" s="31" t="s">
        <v>123</v>
      </c>
      <c r="K503" s="31" t="s">
        <v>62</v>
      </c>
      <c r="L503" s="66" t="s">
        <v>157</v>
      </c>
      <c r="M503" s="74" t="s">
        <v>504</v>
      </c>
      <c r="N503" s="31" t="s">
        <v>78</v>
      </c>
      <c r="O503" s="91">
        <f>SUM(O504)</f>
        <v>200000</v>
      </c>
      <c r="P503" s="91">
        <f t="shared" ref="P503:S503" si="167">SUM(P504)</f>
        <v>0</v>
      </c>
      <c r="Q503" s="91">
        <f t="shared" si="167"/>
        <v>100000</v>
      </c>
      <c r="R503" s="91">
        <f t="shared" si="167"/>
        <v>0</v>
      </c>
      <c r="S503" s="91">
        <f t="shared" si="167"/>
        <v>150000</v>
      </c>
      <c r="T503" s="91">
        <v>0</v>
      </c>
    </row>
    <row r="504" spans="2:20" s="10" customFormat="1" ht="21" hidden="1" customHeight="1">
      <c r="B504" s="177"/>
      <c r="C504" s="35" t="s">
        <v>130</v>
      </c>
      <c r="D504" s="32" t="s">
        <v>191</v>
      </c>
      <c r="E504" s="38" t="s">
        <v>56</v>
      </c>
      <c r="F504" s="69" t="s">
        <v>51</v>
      </c>
      <c r="G504" s="65" t="s">
        <v>162</v>
      </c>
      <c r="H504" s="31" t="s">
        <v>2</v>
      </c>
      <c r="I504" s="31" t="s">
        <v>51</v>
      </c>
      <c r="J504" s="31" t="s">
        <v>123</v>
      </c>
      <c r="K504" s="31" t="s">
        <v>62</v>
      </c>
      <c r="L504" s="66" t="s">
        <v>157</v>
      </c>
      <c r="M504" s="74" t="s">
        <v>504</v>
      </c>
      <c r="N504" s="51" t="s">
        <v>174</v>
      </c>
      <c r="O504" s="91">
        <v>200000</v>
      </c>
      <c r="P504" s="91">
        <v>0</v>
      </c>
      <c r="Q504" s="91">
        <v>100000</v>
      </c>
      <c r="R504" s="91">
        <v>0</v>
      </c>
      <c r="S504" s="91">
        <v>150000</v>
      </c>
      <c r="T504" s="91">
        <v>0</v>
      </c>
    </row>
    <row r="505" spans="2:20" s="3" customFormat="1" ht="21" hidden="1" customHeight="1">
      <c r="B505" s="173"/>
      <c r="C505" s="121" t="s">
        <v>22</v>
      </c>
      <c r="D505" s="32" t="s">
        <v>191</v>
      </c>
      <c r="E505" s="38" t="s">
        <v>56</v>
      </c>
      <c r="F505" s="69" t="s">
        <v>51</v>
      </c>
      <c r="G505" s="65" t="s">
        <v>162</v>
      </c>
      <c r="H505" s="31" t="s">
        <v>2</v>
      </c>
      <c r="I505" s="31" t="s">
        <v>51</v>
      </c>
      <c r="J505" s="31" t="s">
        <v>123</v>
      </c>
      <c r="K505" s="31" t="s">
        <v>59</v>
      </c>
      <c r="L505" s="66" t="s">
        <v>157</v>
      </c>
      <c r="M505" s="74"/>
      <c r="N505" s="31"/>
      <c r="O505" s="91">
        <f t="shared" ref="O505:T507" si="168">O506</f>
        <v>0</v>
      </c>
      <c r="P505" s="91">
        <f t="shared" si="168"/>
        <v>0</v>
      </c>
      <c r="Q505" s="91">
        <f t="shared" si="168"/>
        <v>0</v>
      </c>
      <c r="R505" s="91">
        <f t="shared" si="168"/>
        <v>0</v>
      </c>
      <c r="S505" s="91">
        <f t="shared" si="168"/>
        <v>0</v>
      </c>
      <c r="T505" s="91">
        <f t="shared" si="168"/>
        <v>0</v>
      </c>
    </row>
    <row r="506" spans="2:20" s="3" customFormat="1" ht="36" hidden="1" customHeight="1">
      <c r="B506" s="173"/>
      <c r="C506" s="118" t="s">
        <v>160</v>
      </c>
      <c r="D506" s="32" t="s">
        <v>191</v>
      </c>
      <c r="E506" s="38" t="s">
        <v>56</v>
      </c>
      <c r="F506" s="69" t="s">
        <v>51</v>
      </c>
      <c r="G506" s="65" t="s">
        <v>162</v>
      </c>
      <c r="H506" s="31" t="s">
        <v>2</v>
      </c>
      <c r="I506" s="31" t="s">
        <v>51</v>
      </c>
      <c r="J506" s="31" t="s">
        <v>123</v>
      </c>
      <c r="K506" s="31" t="s">
        <v>59</v>
      </c>
      <c r="L506" s="66" t="s">
        <v>157</v>
      </c>
      <c r="M506" s="66" t="s">
        <v>16</v>
      </c>
      <c r="N506" s="31"/>
      <c r="O506" s="91">
        <f t="shared" si="168"/>
        <v>0</v>
      </c>
      <c r="P506" s="91">
        <f t="shared" si="168"/>
        <v>0</v>
      </c>
      <c r="Q506" s="91">
        <f t="shared" si="168"/>
        <v>0</v>
      </c>
      <c r="R506" s="91">
        <f t="shared" si="168"/>
        <v>0</v>
      </c>
      <c r="S506" s="91">
        <f t="shared" si="168"/>
        <v>0</v>
      </c>
      <c r="T506" s="91">
        <f t="shared" si="168"/>
        <v>0</v>
      </c>
    </row>
    <row r="507" spans="2:20" s="3" customFormat="1" ht="25.5" hidden="1" customHeight="1">
      <c r="B507" s="173"/>
      <c r="C507" s="172" t="s">
        <v>355</v>
      </c>
      <c r="D507" s="32" t="s">
        <v>191</v>
      </c>
      <c r="E507" s="38" t="s">
        <v>56</v>
      </c>
      <c r="F507" s="69" t="s">
        <v>51</v>
      </c>
      <c r="G507" s="65" t="s">
        <v>162</v>
      </c>
      <c r="H507" s="31" t="s">
        <v>2</v>
      </c>
      <c r="I507" s="31" t="s">
        <v>51</v>
      </c>
      <c r="J507" s="31" t="s">
        <v>123</v>
      </c>
      <c r="K507" s="31" t="s">
        <v>59</v>
      </c>
      <c r="L507" s="66" t="s">
        <v>157</v>
      </c>
      <c r="M507" s="74" t="s">
        <v>12</v>
      </c>
      <c r="N507" s="31"/>
      <c r="O507" s="91">
        <f>O508</f>
        <v>0</v>
      </c>
      <c r="P507" s="91">
        <f t="shared" si="168"/>
        <v>0</v>
      </c>
      <c r="Q507" s="91">
        <f t="shared" si="168"/>
        <v>0</v>
      </c>
      <c r="R507" s="91">
        <f t="shared" si="168"/>
        <v>0</v>
      </c>
      <c r="S507" s="91">
        <f t="shared" si="168"/>
        <v>0</v>
      </c>
      <c r="T507" s="91">
        <f t="shared" si="168"/>
        <v>0</v>
      </c>
    </row>
    <row r="508" spans="2:20" s="3" customFormat="1" ht="21" hidden="1" customHeight="1">
      <c r="B508" s="173"/>
      <c r="C508" s="12" t="s">
        <v>1</v>
      </c>
      <c r="D508" s="32" t="s">
        <v>191</v>
      </c>
      <c r="E508" s="38" t="s">
        <v>56</v>
      </c>
      <c r="F508" s="69" t="s">
        <v>51</v>
      </c>
      <c r="G508" s="65" t="s">
        <v>162</v>
      </c>
      <c r="H508" s="31" t="s">
        <v>2</v>
      </c>
      <c r="I508" s="31" t="s">
        <v>51</v>
      </c>
      <c r="J508" s="31" t="s">
        <v>123</v>
      </c>
      <c r="K508" s="31" t="s">
        <v>59</v>
      </c>
      <c r="L508" s="66" t="s">
        <v>157</v>
      </c>
      <c r="M508" s="74" t="s">
        <v>12</v>
      </c>
      <c r="N508" s="11" t="s">
        <v>79</v>
      </c>
      <c r="O508" s="94">
        <v>0</v>
      </c>
      <c r="P508" s="94">
        <v>0</v>
      </c>
      <c r="Q508" s="94">
        <v>0</v>
      </c>
      <c r="R508" s="94">
        <v>0</v>
      </c>
      <c r="S508" s="94">
        <v>0</v>
      </c>
      <c r="T508" s="94">
        <v>0</v>
      </c>
    </row>
    <row r="509" spans="2:20" s="3" customFormat="1" ht="21" customHeight="1">
      <c r="B509" s="173"/>
      <c r="C509" s="120" t="s">
        <v>177</v>
      </c>
      <c r="D509" s="32" t="s">
        <v>191</v>
      </c>
      <c r="E509" s="38" t="s">
        <v>56</v>
      </c>
      <c r="F509" s="69" t="s">
        <v>51</v>
      </c>
      <c r="G509" s="65" t="s">
        <v>162</v>
      </c>
      <c r="H509" s="31" t="s">
        <v>2</v>
      </c>
      <c r="I509" s="31" t="s">
        <v>51</v>
      </c>
      <c r="J509" s="31" t="s">
        <v>123</v>
      </c>
      <c r="K509" s="31" t="s">
        <v>275</v>
      </c>
      <c r="L509" s="66" t="s">
        <v>157</v>
      </c>
      <c r="M509" s="74"/>
      <c r="N509" s="31"/>
      <c r="O509" s="91">
        <f t="shared" ref="O509:T511" si="169">O510</f>
        <v>55000</v>
      </c>
      <c r="P509" s="91">
        <f t="shared" si="169"/>
        <v>0</v>
      </c>
      <c r="Q509" s="91">
        <f t="shared" si="169"/>
        <v>55000</v>
      </c>
      <c r="R509" s="91">
        <f t="shared" si="169"/>
        <v>0</v>
      </c>
      <c r="S509" s="91">
        <f t="shared" si="169"/>
        <v>55000</v>
      </c>
      <c r="T509" s="91">
        <f t="shared" si="169"/>
        <v>0</v>
      </c>
    </row>
    <row r="510" spans="2:20" s="3" customFormat="1" ht="36" customHeight="1">
      <c r="B510" s="173"/>
      <c r="C510" s="118" t="s">
        <v>160</v>
      </c>
      <c r="D510" s="32" t="s">
        <v>191</v>
      </c>
      <c r="E510" s="38" t="s">
        <v>56</v>
      </c>
      <c r="F510" s="69" t="s">
        <v>51</v>
      </c>
      <c r="G510" s="65" t="s">
        <v>162</v>
      </c>
      <c r="H510" s="31" t="s">
        <v>2</v>
      </c>
      <c r="I510" s="31" t="s">
        <v>51</v>
      </c>
      <c r="J510" s="31" t="s">
        <v>123</v>
      </c>
      <c r="K510" s="31" t="s">
        <v>275</v>
      </c>
      <c r="L510" s="66" t="s">
        <v>157</v>
      </c>
      <c r="M510" s="66" t="s">
        <v>16</v>
      </c>
      <c r="N510" s="31"/>
      <c r="O510" s="91">
        <f t="shared" si="169"/>
        <v>55000</v>
      </c>
      <c r="P510" s="91">
        <f t="shared" si="169"/>
        <v>0</v>
      </c>
      <c r="Q510" s="91">
        <f t="shared" si="169"/>
        <v>55000</v>
      </c>
      <c r="R510" s="91">
        <f t="shared" si="169"/>
        <v>0</v>
      </c>
      <c r="S510" s="91">
        <f t="shared" si="169"/>
        <v>55000</v>
      </c>
      <c r="T510" s="91">
        <f t="shared" si="169"/>
        <v>0</v>
      </c>
    </row>
    <row r="511" spans="2:20" s="3" customFormat="1" ht="25.5" hidden="1" customHeight="1">
      <c r="B511" s="173"/>
      <c r="C511" s="172" t="s">
        <v>355</v>
      </c>
      <c r="D511" s="32" t="s">
        <v>191</v>
      </c>
      <c r="E511" s="38" t="s">
        <v>56</v>
      </c>
      <c r="F511" s="69" t="s">
        <v>51</v>
      </c>
      <c r="G511" s="65" t="s">
        <v>162</v>
      </c>
      <c r="H511" s="31" t="s">
        <v>2</v>
      </c>
      <c r="I511" s="31" t="s">
        <v>51</v>
      </c>
      <c r="J511" s="31" t="s">
        <v>123</v>
      </c>
      <c r="K511" s="31" t="s">
        <v>275</v>
      </c>
      <c r="L511" s="66" t="s">
        <v>157</v>
      </c>
      <c r="M511" s="74" t="s">
        <v>12</v>
      </c>
      <c r="N511" s="31"/>
      <c r="O511" s="91">
        <f>O512+O513</f>
        <v>55000</v>
      </c>
      <c r="P511" s="91">
        <f t="shared" si="169"/>
        <v>0</v>
      </c>
      <c r="Q511" s="91">
        <f>Q512+Q513</f>
        <v>55000</v>
      </c>
      <c r="R511" s="91">
        <f t="shared" si="169"/>
        <v>0</v>
      </c>
      <c r="S511" s="91">
        <f>S512+S513</f>
        <v>55000</v>
      </c>
      <c r="T511" s="91">
        <f t="shared" si="169"/>
        <v>0</v>
      </c>
    </row>
    <row r="512" spans="2:20" s="3" customFormat="1" ht="21" hidden="1" customHeight="1">
      <c r="B512" s="173"/>
      <c r="C512" s="12" t="s">
        <v>1</v>
      </c>
      <c r="D512" s="32" t="s">
        <v>191</v>
      </c>
      <c r="E512" s="38" t="s">
        <v>56</v>
      </c>
      <c r="F512" s="69" t="s">
        <v>51</v>
      </c>
      <c r="G512" s="65" t="s">
        <v>162</v>
      </c>
      <c r="H512" s="31" t="s">
        <v>2</v>
      </c>
      <c r="I512" s="31" t="s">
        <v>51</v>
      </c>
      <c r="J512" s="31" t="s">
        <v>123</v>
      </c>
      <c r="K512" s="31" t="s">
        <v>275</v>
      </c>
      <c r="L512" s="66" t="s">
        <v>157</v>
      </c>
      <c r="M512" s="74" t="s">
        <v>12</v>
      </c>
      <c r="N512" s="11" t="s">
        <v>79</v>
      </c>
      <c r="O512" s="94">
        <v>0</v>
      </c>
      <c r="P512" s="94">
        <v>0</v>
      </c>
      <c r="Q512" s="94">
        <v>0</v>
      </c>
      <c r="R512" s="94">
        <v>0</v>
      </c>
      <c r="S512" s="94">
        <v>0</v>
      </c>
      <c r="T512" s="94">
        <v>0</v>
      </c>
    </row>
    <row r="513" spans="2:20" s="3" customFormat="1" ht="21" hidden="1" customHeight="1">
      <c r="B513" s="173"/>
      <c r="C513" s="12" t="s">
        <v>1</v>
      </c>
      <c r="D513" s="32" t="s">
        <v>191</v>
      </c>
      <c r="E513" s="38" t="s">
        <v>56</v>
      </c>
      <c r="F513" s="69" t="s">
        <v>51</v>
      </c>
      <c r="G513" s="65" t="s">
        <v>162</v>
      </c>
      <c r="H513" s="31" t="s">
        <v>2</v>
      </c>
      <c r="I513" s="31" t="s">
        <v>51</v>
      </c>
      <c r="J513" s="31" t="s">
        <v>123</v>
      </c>
      <c r="K513" s="31" t="s">
        <v>275</v>
      </c>
      <c r="L513" s="66" t="s">
        <v>157</v>
      </c>
      <c r="M513" s="74" t="s">
        <v>12</v>
      </c>
      <c r="N513" s="11" t="s">
        <v>79</v>
      </c>
      <c r="O513" s="94">
        <v>55000</v>
      </c>
      <c r="P513" s="94">
        <v>0</v>
      </c>
      <c r="Q513" s="94">
        <v>55000</v>
      </c>
      <c r="R513" s="94">
        <v>0</v>
      </c>
      <c r="S513" s="94">
        <v>55000</v>
      </c>
      <c r="T513" s="94">
        <v>0</v>
      </c>
    </row>
    <row r="514" spans="2:20" s="3" customFormat="1" ht="21" customHeight="1">
      <c r="B514" s="173"/>
      <c r="C514" s="120" t="s">
        <v>23</v>
      </c>
      <c r="D514" s="32" t="s">
        <v>191</v>
      </c>
      <c r="E514" s="38" t="s">
        <v>56</v>
      </c>
      <c r="F514" s="69" t="s">
        <v>51</v>
      </c>
      <c r="G514" s="65" t="s">
        <v>162</v>
      </c>
      <c r="H514" s="31" t="s">
        <v>2</v>
      </c>
      <c r="I514" s="31" t="s">
        <v>51</v>
      </c>
      <c r="J514" s="31" t="s">
        <v>123</v>
      </c>
      <c r="K514" s="31" t="s">
        <v>276</v>
      </c>
      <c r="L514" s="66" t="s">
        <v>157</v>
      </c>
      <c r="M514" s="74"/>
      <c r="N514" s="31"/>
      <c r="O514" s="91">
        <f t="shared" ref="O514:T515" si="170">O515</f>
        <v>5752909.5700000003</v>
      </c>
      <c r="P514" s="91">
        <f t="shared" si="170"/>
        <v>0</v>
      </c>
      <c r="Q514" s="91">
        <f t="shared" si="170"/>
        <v>119499.45</v>
      </c>
      <c r="R514" s="91">
        <f t="shared" si="170"/>
        <v>0</v>
      </c>
      <c r="S514" s="91">
        <f t="shared" si="170"/>
        <v>218796.03</v>
      </c>
      <c r="T514" s="91">
        <f t="shared" si="170"/>
        <v>0</v>
      </c>
    </row>
    <row r="515" spans="2:20" s="3" customFormat="1" ht="36" customHeight="1">
      <c r="B515" s="173"/>
      <c r="C515" s="136" t="s">
        <v>160</v>
      </c>
      <c r="D515" s="32" t="s">
        <v>191</v>
      </c>
      <c r="E515" s="38" t="s">
        <v>56</v>
      </c>
      <c r="F515" s="69" t="s">
        <v>51</v>
      </c>
      <c r="G515" s="65" t="s">
        <v>162</v>
      </c>
      <c r="H515" s="31" t="s">
        <v>2</v>
      </c>
      <c r="I515" s="31" t="s">
        <v>51</v>
      </c>
      <c r="J515" s="31" t="s">
        <v>123</v>
      </c>
      <c r="K515" s="31" t="s">
        <v>276</v>
      </c>
      <c r="L515" s="66" t="s">
        <v>157</v>
      </c>
      <c r="M515" s="66" t="s">
        <v>16</v>
      </c>
      <c r="N515" s="31"/>
      <c r="O515" s="91">
        <f>O516+O527</f>
        <v>5752909.5700000003</v>
      </c>
      <c r="P515" s="91">
        <f t="shared" si="170"/>
        <v>0</v>
      </c>
      <c r="Q515" s="91">
        <f t="shared" si="170"/>
        <v>119499.45</v>
      </c>
      <c r="R515" s="91">
        <f t="shared" si="170"/>
        <v>0</v>
      </c>
      <c r="S515" s="91">
        <f t="shared" si="170"/>
        <v>218796.03</v>
      </c>
      <c r="T515" s="91">
        <f t="shared" si="170"/>
        <v>0</v>
      </c>
    </row>
    <row r="516" spans="2:20" s="3" customFormat="1" ht="25.5" hidden="1" customHeight="1">
      <c r="B516" s="173"/>
      <c r="C516" s="172" t="s">
        <v>355</v>
      </c>
      <c r="D516" s="32" t="s">
        <v>191</v>
      </c>
      <c r="E516" s="38" t="s">
        <v>56</v>
      </c>
      <c r="F516" s="69" t="s">
        <v>51</v>
      </c>
      <c r="G516" s="65" t="s">
        <v>162</v>
      </c>
      <c r="H516" s="31" t="s">
        <v>2</v>
      </c>
      <c r="I516" s="31" t="s">
        <v>51</v>
      </c>
      <c r="J516" s="31" t="s">
        <v>123</v>
      </c>
      <c r="K516" s="31" t="s">
        <v>276</v>
      </c>
      <c r="L516" s="66" t="s">
        <v>157</v>
      </c>
      <c r="M516" s="74" t="s">
        <v>12</v>
      </c>
      <c r="N516" s="11"/>
      <c r="O516" s="94">
        <f t="shared" ref="O516:T516" si="171">O517+O521+O522+O523+O524</f>
        <v>5752909.5700000003</v>
      </c>
      <c r="P516" s="94">
        <f t="shared" si="171"/>
        <v>0</v>
      </c>
      <c r="Q516" s="94">
        <f t="shared" si="171"/>
        <v>119499.45</v>
      </c>
      <c r="R516" s="94">
        <f t="shared" si="171"/>
        <v>0</v>
      </c>
      <c r="S516" s="94">
        <f t="shared" si="171"/>
        <v>218796.03</v>
      </c>
      <c r="T516" s="94">
        <f t="shared" si="171"/>
        <v>0</v>
      </c>
    </row>
    <row r="517" spans="2:20" s="3" customFormat="1" ht="21" hidden="1" customHeight="1">
      <c r="B517" s="173"/>
      <c r="C517" s="12" t="s">
        <v>129</v>
      </c>
      <c r="D517" s="32" t="s">
        <v>191</v>
      </c>
      <c r="E517" s="38" t="s">
        <v>56</v>
      </c>
      <c r="F517" s="69" t="s">
        <v>51</v>
      </c>
      <c r="G517" s="65" t="s">
        <v>162</v>
      </c>
      <c r="H517" s="31" t="s">
        <v>2</v>
      </c>
      <c r="I517" s="31" t="s">
        <v>51</v>
      </c>
      <c r="J517" s="31" t="s">
        <v>123</v>
      </c>
      <c r="K517" s="31" t="s">
        <v>276</v>
      </c>
      <c r="L517" s="66" t="s">
        <v>157</v>
      </c>
      <c r="M517" s="74" t="s">
        <v>12</v>
      </c>
      <c r="N517" s="11" t="s">
        <v>78</v>
      </c>
      <c r="O517" s="94">
        <f t="shared" ref="O517:T517" si="172">O518+O519+O520</f>
        <v>3500</v>
      </c>
      <c r="P517" s="94">
        <f t="shared" si="172"/>
        <v>0</v>
      </c>
      <c r="Q517" s="94">
        <f t="shared" si="172"/>
        <v>3500</v>
      </c>
      <c r="R517" s="94">
        <f t="shared" si="172"/>
        <v>0</v>
      </c>
      <c r="S517" s="94">
        <f t="shared" si="172"/>
        <v>3500</v>
      </c>
      <c r="T517" s="94">
        <f t="shared" si="172"/>
        <v>0</v>
      </c>
    </row>
    <row r="518" spans="2:20" s="3" customFormat="1" ht="36.75" hidden="1" customHeight="1">
      <c r="B518" s="173"/>
      <c r="C518" s="12" t="s">
        <v>385</v>
      </c>
      <c r="D518" s="32" t="s">
        <v>191</v>
      </c>
      <c r="E518" s="38" t="s">
        <v>56</v>
      </c>
      <c r="F518" s="69" t="s">
        <v>51</v>
      </c>
      <c r="G518" s="65" t="s">
        <v>162</v>
      </c>
      <c r="H518" s="31" t="s">
        <v>2</v>
      </c>
      <c r="I518" s="31" t="s">
        <v>51</v>
      </c>
      <c r="J518" s="31" t="s">
        <v>123</v>
      </c>
      <c r="K518" s="31" t="s">
        <v>276</v>
      </c>
      <c r="L518" s="66" t="s">
        <v>157</v>
      </c>
      <c r="M518" s="74" t="s">
        <v>12</v>
      </c>
      <c r="N518" s="51" t="s">
        <v>384</v>
      </c>
      <c r="O518" s="94">
        <v>3500</v>
      </c>
      <c r="P518" s="94">
        <v>0</v>
      </c>
      <c r="Q518" s="94">
        <v>3500</v>
      </c>
      <c r="R518" s="94">
        <v>0</v>
      </c>
      <c r="S518" s="94">
        <v>3500</v>
      </c>
      <c r="T518" s="94">
        <v>0</v>
      </c>
    </row>
    <row r="519" spans="2:20" s="3" customFormat="1" ht="21" hidden="1" customHeight="1">
      <c r="B519" s="173"/>
      <c r="C519" s="12" t="s">
        <v>300</v>
      </c>
      <c r="D519" s="32" t="s">
        <v>191</v>
      </c>
      <c r="E519" s="38" t="s">
        <v>56</v>
      </c>
      <c r="F519" s="69" t="s">
        <v>51</v>
      </c>
      <c r="G519" s="65" t="s">
        <v>162</v>
      </c>
      <c r="H519" s="31" t="s">
        <v>2</v>
      </c>
      <c r="I519" s="31" t="s">
        <v>51</v>
      </c>
      <c r="J519" s="31" t="s">
        <v>123</v>
      </c>
      <c r="K519" s="31" t="s">
        <v>276</v>
      </c>
      <c r="L519" s="66" t="s">
        <v>157</v>
      </c>
      <c r="M519" s="74" t="s">
        <v>12</v>
      </c>
      <c r="N519" s="51" t="s">
        <v>299</v>
      </c>
      <c r="O519" s="94">
        <v>0</v>
      </c>
      <c r="P519" s="94">
        <v>0</v>
      </c>
      <c r="Q519" s="94">
        <v>0</v>
      </c>
      <c r="R519" s="94">
        <v>0</v>
      </c>
      <c r="S519" s="94">
        <v>0</v>
      </c>
      <c r="T519" s="94">
        <v>0</v>
      </c>
    </row>
    <row r="520" spans="2:20" s="3" customFormat="1" ht="21" hidden="1" customHeight="1">
      <c r="B520" s="173"/>
      <c r="C520" s="12" t="s">
        <v>336</v>
      </c>
      <c r="D520" s="32" t="s">
        <v>191</v>
      </c>
      <c r="E520" s="38" t="s">
        <v>56</v>
      </c>
      <c r="F520" s="69" t="s">
        <v>51</v>
      </c>
      <c r="G520" s="65" t="s">
        <v>162</v>
      </c>
      <c r="H520" s="31" t="s">
        <v>2</v>
      </c>
      <c r="I520" s="31" t="s">
        <v>51</v>
      </c>
      <c r="J520" s="31" t="s">
        <v>123</v>
      </c>
      <c r="K520" s="31" t="s">
        <v>276</v>
      </c>
      <c r="L520" s="66" t="s">
        <v>157</v>
      </c>
      <c r="M520" s="74" t="s">
        <v>12</v>
      </c>
      <c r="N520" s="51" t="s">
        <v>335</v>
      </c>
      <c r="O520" s="94">
        <v>0</v>
      </c>
      <c r="P520" s="94">
        <v>0</v>
      </c>
      <c r="Q520" s="94">
        <v>0</v>
      </c>
      <c r="R520" s="94">
        <v>0</v>
      </c>
      <c r="S520" s="94">
        <v>0</v>
      </c>
      <c r="T520" s="94">
        <v>0</v>
      </c>
    </row>
    <row r="521" spans="2:20" s="3" customFormat="1" ht="21" hidden="1" customHeight="1">
      <c r="B521" s="173"/>
      <c r="C521" s="12" t="s">
        <v>1</v>
      </c>
      <c r="D521" s="32" t="s">
        <v>191</v>
      </c>
      <c r="E521" s="38" t="s">
        <v>56</v>
      </c>
      <c r="F521" s="69" t="s">
        <v>51</v>
      </c>
      <c r="G521" s="65" t="s">
        <v>162</v>
      </c>
      <c r="H521" s="31" t="s">
        <v>2</v>
      </c>
      <c r="I521" s="31" t="s">
        <v>51</v>
      </c>
      <c r="J521" s="31" t="s">
        <v>123</v>
      </c>
      <c r="K521" s="31" t="s">
        <v>276</v>
      </c>
      <c r="L521" s="66" t="s">
        <v>157</v>
      </c>
      <c r="M521" s="74" t="s">
        <v>12</v>
      </c>
      <c r="N521" s="11" t="s">
        <v>79</v>
      </c>
      <c r="O521" s="94">
        <v>5473024.6200000001</v>
      </c>
      <c r="P521" s="94">
        <v>0</v>
      </c>
      <c r="Q521" s="94">
        <v>18715.61</v>
      </c>
      <c r="R521" s="94">
        <v>0</v>
      </c>
      <c r="S521" s="94">
        <v>100364.1</v>
      </c>
      <c r="T521" s="94">
        <v>0</v>
      </c>
    </row>
    <row r="522" spans="2:20" s="3" customFormat="1" ht="21" hidden="1" customHeight="1">
      <c r="B522" s="173"/>
      <c r="C522" s="12" t="s">
        <v>45</v>
      </c>
      <c r="D522" s="32" t="s">
        <v>191</v>
      </c>
      <c r="E522" s="38" t="s">
        <v>56</v>
      </c>
      <c r="F522" s="69" t="s">
        <v>51</v>
      </c>
      <c r="G522" s="65" t="s">
        <v>162</v>
      </c>
      <c r="H522" s="31" t="s">
        <v>2</v>
      </c>
      <c r="I522" s="31" t="s">
        <v>51</v>
      </c>
      <c r="J522" s="31" t="s">
        <v>123</v>
      </c>
      <c r="K522" s="31" t="s">
        <v>276</v>
      </c>
      <c r="L522" s="66" t="s">
        <v>157</v>
      </c>
      <c r="M522" s="74" t="s">
        <v>12</v>
      </c>
      <c r="N522" s="11" t="s">
        <v>72</v>
      </c>
      <c r="O522" s="94">
        <v>9200</v>
      </c>
      <c r="P522" s="94">
        <v>0</v>
      </c>
      <c r="Q522" s="94">
        <v>50000</v>
      </c>
      <c r="R522" s="94">
        <v>0</v>
      </c>
      <c r="S522" s="94">
        <v>50000</v>
      </c>
      <c r="T522" s="94">
        <v>0</v>
      </c>
    </row>
    <row r="523" spans="2:20" s="10" customFormat="1" ht="21" hidden="1" customHeight="1">
      <c r="B523" s="177"/>
      <c r="C523" s="14" t="s">
        <v>73</v>
      </c>
      <c r="D523" s="32" t="s">
        <v>191</v>
      </c>
      <c r="E523" s="38" t="s">
        <v>56</v>
      </c>
      <c r="F523" s="69" t="s">
        <v>51</v>
      </c>
      <c r="G523" s="65" t="s">
        <v>162</v>
      </c>
      <c r="H523" s="31" t="s">
        <v>2</v>
      </c>
      <c r="I523" s="31" t="s">
        <v>51</v>
      </c>
      <c r="J523" s="31" t="s">
        <v>123</v>
      </c>
      <c r="K523" s="31" t="s">
        <v>276</v>
      </c>
      <c r="L523" s="66" t="s">
        <v>157</v>
      </c>
      <c r="M523" s="74" t="s">
        <v>12</v>
      </c>
      <c r="N523" s="11" t="s">
        <v>74</v>
      </c>
      <c r="O523" s="94">
        <v>28560</v>
      </c>
      <c r="P523" s="94">
        <v>0</v>
      </c>
      <c r="Q523" s="94">
        <v>30000</v>
      </c>
      <c r="R523" s="94">
        <v>0</v>
      </c>
      <c r="S523" s="94">
        <v>50000</v>
      </c>
      <c r="T523" s="94">
        <v>0</v>
      </c>
    </row>
    <row r="524" spans="2:20" s="10" customFormat="1" ht="21" hidden="1" customHeight="1">
      <c r="B524" s="177"/>
      <c r="C524" s="12" t="s">
        <v>132</v>
      </c>
      <c r="D524" s="32" t="s">
        <v>191</v>
      </c>
      <c r="E524" s="38" t="s">
        <v>56</v>
      </c>
      <c r="F524" s="69" t="s">
        <v>51</v>
      </c>
      <c r="G524" s="65" t="s">
        <v>162</v>
      </c>
      <c r="H524" s="31" t="s">
        <v>2</v>
      </c>
      <c r="I524" s="31" t="s">
        <v>51</v>
      </c>
      <c r="J524" s="31" t="s">
        <v>123</v>
      </c>
      <c r="K524" s="31" t="s">
        <v>276</v>
      </c>
      <c r="L524" s="66" t="s">
        <v>157</v>
      </c>
      <c r="M524" s="74" t="s">
        <v>12</v>
      </c>
      <c r="N524" s="11" t="s">
        <v>75</v>
      </c>
      <c r="O524" s="94">
        <f t="shared" ref="O524:T524" si="173">O525+O526</f>
        <v>238624.95</v>
      </c>
      <c r="P524" s="94">
        <f t="shared" si="173"/>
        <v>0</v>
      </c>
      <c r="Q524" s="94">
        <f t="shared" si="173"/>
        <v>17283.84</v>
      </c>
      <c r="R524" s="94">
        <f t="shared" si="173"/>
        <v>0</v>
      </c>
      <c r="S524" s="94">
        <f t="shared" si="173"/>
        <v>14931.93</v>
      </c>
      <c r="T524" s="94">
        <f t="shared" si="173"/>
        <v>0</v>
      </c>
    </row>
    <row r="525" spans="2:20" s="10" customFormat="1" ht="21" hidden="1" customHeight="1">
      <c r="B525" s="177"/>
      <c r="C525" s="14" t="s">
        <v>137</v>
      </c>
      <c r="D525" s="32" t="s">
        <v>191</v>
      </c>
      <c r="E525" s="38" t="s">
        <v>56</v>
      </c>
      <c r="F525" s="69" t="s">
        <v>51</v>
      </c>
      <c r="G525" s="65" t="s">
        <v>162</v>
      </c>
      <c r="H525" s="31" t="s">
        <v>2</v>
      </c>
      <c r="I525" s="31" t="s">
        <v>51</v>
      </c>
      <c r="J525" s="31" t="s">
        <v>123</v>
      </c>
      <c r="K525" s="31" t="s">
        <v>276</v>
      </c>
      <c r="L525" s="66" t="s">
        <v>157</v>
      </c>
      <c r="M525" s="74" t="s">
        <v>12</v>
      </c>
      <c r="N525" s="52" t="s">
        <v>400</v>
      </c>
      <c r="O525" s="94">
        <v>226500</v>
      </c>
      <c r="P525" s="94">
        <v>0</v>
      </c>
      <c r="Q525" s="94">
        <v>5000</v>
      </c>
      <c r="R525" s="94">
        <v>0</v>
      </c>
      <c r="S525" s="94">
        <v>5000</v>
      </c>
      <c r="T525" s="94">
        <v>0</v>
      </c>
    </row>
    <row r="526" spans="2:20" s="10" customFormat="1" ht="21" hidden="1" customHeight="1">
      <c r="B526" s="177"/>
      <c r="C526" s="14" t="s">
        <v>137</v>
      </c>
      <c r="D526" s="32" t="s">
        <v>191</v>
      </c>
      <c r="E526" s="38" t="s">
        <v>56</v>
      </c>
      <c r="F526" s="69" t="s">
        <v>51</v>
      </c>
      <c r="G526" s="65" t="s">
        <v>162</v>
      </c>
      <c r="H526" s="31" t="s">
        <v>2</v>
      </c>
      <c r="I526" s="31" t="s">
        <v>51</v>
      </c>
      <c r="J526" s="31" t="s">
        <v>123</v>
      </c>
      <c r="K526" s="31" t="s">
        <v>276</v>
      </c>
      <c r="L526" s="66" t="s">
        <v>157</v>
      </c>
      <c r="M526" s="74" t="s">
        <v>12</v>
      </c>
      <c r="N526" s="52" t="s">
        <v>398</v>
      </c>
      <c r="O526" s="94">
        <v>12124.95</v>
      </c>
      <c r="P526" s="94">
        <v>0</v>
      </c>
      <c r="Q526" s="94">
        <v>12283.84</v>
      </c>
      <c r="R526" s="94">
        <v>0</v>
      </c>
      <c r="S526" s="94">
        <v>9931.93</v>
      </c>
      <c r="T526" s="94">
        <v>0</v>
      </c>
    </row>
    <row r="527" spans="2:20" s="10" customFormat="1" ht="21" hidden="1" customHeight="1">
      <c r="B527" s="177"/>
      <c r="C527" s="172" t="s">
        <v>505</v>
      </c>
      <c r="D527" s="32" t="s">
        <v>191</v>
      </c>
      <c r="E527" s="38" t="s">
        <v>56</v>
      </c>
      <c r="F527" s="69" t="s">
        <v>51</v>
      </c>
      <c r="G527" s="65" t="s">
        <v>162</v>
      </c>
      <c r="H527" s="31" t="s">
        <v>2</v>
      </c>
      <c r="I527" s="31" t="s">
        <v>51</v>
      </c>
      <c r="J527" s="31" t="s">
        <v>123</v>
      </c>
      <c r="K527" s="31" t="s">
        <v>276</v>
      </c>
      <c r="L527" s="66" t="s">
        <v>157</v>
      </c>
      <c r="M527" s="74" t="s">
        <v>504</v>
      </c>
      <c r="N527" s="11"/>
      <c r="O527" s="94">
        <f>O528+O529</f>
        <v>0</v>
      </c>
      <c r="P527" s="94">
        <f>P528</f>
        <v>0</v>
      </c>
      <c r="Q527" s="91">
        <v>0</v>
      </c>
      <c r="R527" s="94">
        <f>R528</f>
        <v>0</v>
      </c>
      <c r="S527" s="91">
        <v>0</v>
      </c>
      <c r="T527" s="94">
        <f>T528</f>
        <v>0</v>
      </c>
    </row>
    <row r="528" spans="2:20" s="10" customFormat="1" ht="21" hidden="1" customHeight="1">
      <c r="B528" s="177"/>
      <c r="C528" s="12" t="s">
        <v>300</v>
      </c>
      <c r="D528" s="32" t="s">
        <v>191</v>
      </c>
      <c r="E528" s="38" t="s">
        <v>56</v>
      </c>
      <c r="F528" s="69" t="s">
        <v>51</v>
      </c>
      <c r="G528" s="65" t="s">
        <v>162</v>
      </c>
      <c r="H528" s="31" t="s">
        <v>2</v>
      </c>
      <c r="I528" s="31" t="s">
        <v>51</v>
      </c>
      <c r="J528" s="31" t="s">
        <v>123</v>
      </c>
      <c r="K528" s="31" t="s">
        <v>276</v>
      </c>
      <c r="L528" s="66" t="s">
        <v>157</v>
      </c>
      <c r="M528" s="74" t="s">
        <v>504</v>
      </c>
      <c r="N528" s="52" t="s">
        <v>299</v>
      </c>
      <c r="O528" s="94">
        <v>0</v>
      </c>
      <c r="P528" s="94">
        <v>0</v>
      </c>
      <c r="Q528" s="91">
        <v>0</v>
      </c>
      <c r="R528" s="94">
        <v>0</v>
      </c>
      <c r="S528" s="91">
        <v>0</v>
      </c>
      <c r="T528" s="94">
        <v>0</v>
      </c>
    </row>
    <row r="529" spans="2:20" s="10" customFormat="1" ht="21" hidden="1" customHeight="1">
      <c r="B529" s="177"/>
      <c r="C529" s="12" t="s">
        <v>336</v>
      </c>
      <c r="D529" s="32" t="s">
        <v>191</v>
      </c>
      <c r="E529" s="38" t="s">
        <v>56</v>
      </c>
      <c r="F529" s="69" t="s">
        <v>51</v>
      </c>
      <c r="G529" s="65" t="s">
        <v>162</v>
      </c>
      <c r="H529" s="31" t="s">
        <v>2</v>
      </c>
      <c r="I529" s="31" t="s">
        <v>51</v>
      </c>
      <c r="J529" s="31" t="s">
        <v>123</v>
      </c>
      <c r="K529" s="31" t="s">
        <v>276</v>
      </c>
      <c r="L529" s="66" t="s">
        <v>157</v>
      </c>
      <c r="M529" s="74" t="s">
        <v>504</v>
      </c>
      <c r="N529" s="52" t="s">
        <v>335</v>
      </c>
      <c r="O529" s="94">
        <v>0</v>
      </c>
      <c r="P529" s="94">
        <v>0</v>
      </c>
      <c r="Q529" s="91">
        <v>0</v>
      </c>
      <c r="R529" s="94">
        <v>0</v>
      </c>
      <c r="S529" s="91">
        <v>0</v>
      </c>
      <c r="T529" s="94">
        <v>0</v>
      </c>
    </row>
    <row r="530" spans="2:20" s="3" customFormat="1" ht="21" customHeight="1">
      <c r="B530" s="173"/>
      <c r="C530" s="120" t="s">
        <v>315</v>
      </c>
      <c r="D530" s="32" t="s">
        <v>191</v>
      </c>
      <c r="E530" s="38" t="s">
        <v>56</v>
      </c>
      <c r="F530" s="69" t="s">
        <v>51</v>
      </c>
      <c r="G530" s="65" t="s">
        <v>162</v>
      </c>
      <c r="H530" s="31" t="s">
        <v>2</v>
      </c>
      <c r="I530" s="31" t="s">
        <v>51</v>
      </c>
      <c r="J530" s="31" t="s">
        <v>123</v>
      </c>
      <c r="K530" s="31" t="s">
        <v>277</v>
      </c>
      <c r="L530" s="66" t="s">
        <v>157</v>
      </c>
      <c r="M530" s="74"/>
      <c r="N530" s="31"/>
      <c r="O530" s="91">
        <f t="shared" ref="O530:T532" si="174">O531</f>
        <v>0</v>
      </c>
      <c r="P530" s="91">
        <f t="shared" si="174"/>
        <v>0</v>
      </c>
      <c r="Q530" s="91">
        <f t="shared" si="174"/>
        <v>50000</v>
      </c>
      <c r="R530" s="91">
        <f t="shared" si="174"/>
        <v>0</v>
      </c>
      <c r="S530" s="91">
        <f t="shared" si="174"/>
        <v>50000</v>
      </c>
      <c r="T530" s="91">
        <f t="shared" si="174"/>
        <v>0</v>
      </c>
    </row>
    <row r="531" spans="2:20" s="3" customFormat="1" ht="36" customHeight="1">
      <c r="B531" s="173"/>
      <c r="C531" s="136" t="s">
        <v>160</v>
      </c>
      <c r="D531" s="32" t="s">
        <v>191</v>
      </c>
      <c r="E531" s="38" t="s">
        <v>56</v>
      </c>
      <c r="F531" s="69" t="s">
        <v>51</v>
      </c>
      <c r="G531" s="65" t="s">
        <v>162</v>
      </c>
      <c r="H531" s="31" t="s">
        <v>2</v>
      </c>
      <c r="I531" s="31" t="s">
        <v>51</v>
      </c>
      <c r="J531" s="31" t="s">
        <v>123</v>
      </c>
      <c r="K531" s="31" t="s">
        <v>277</v>
      </c>
      <c r="L531" s="66" t="s">
        <v>157</v>
      </c>
      <c r="M531" s="66" t="s">
        <v>16</v>
      </c>
      <c r="N531" s="31"/>
      <c r="O531" s="91">
        <f t="shared" si="174"/>
        <v>0</v>
      </c>
      <c r="P531" s="91">
        <f t="shared" si="174"/>
        <v>0</v>
      </c>
      <c r="Q531" s="91">
        <f t="shared" si="174"/>
        <v>50000</v>
      </c>
      <c r="R531" s="91">
        <f t="shared" si="174"/>
        <v>0</v>
      </c>
      <c r="S531" s="91">
        <f t="shared" si="174"/>
        <v>50000</v>
      </c>
      <c r="T531" s="91">
        <f t="shared" si="174"/>
        <v>0</v>
      </c>
    </row>
    <row r="532" spans="2:20" s="3" customFormat="1" ht="36" hidden="1" customHeight="1">
      <c r="B532" s="173"/>
      <c r="C532" s="172" t="s">
        <v>355</v>
      </c>
      <c r="D532" s="32" t="s">
        <v>191</v>
      </c>
      <c r="E532" s="38" t="s">
        <v>56</v>
      </c>
      <c r="F532" s="69" t="s">
        <v>51</v>
      </c>
      <c r="G532" s="65" t="s">
        <v>162</v>
      </c>
      <c r="H532" s="31" t="s">
        <v>2</v>
      </c>
      <c r="I532" s="31" t="s">
        <v>51</v>
      </c>
      <c r="J532" s="31" t="s">
        <v>123</v>
      </c>
      <c r="K532" s="31" t="s">
        <v>277</v>
      </c>
      <c r="L532" s="66" t="s">
        <v>157</v>
      </c>
      <c r="M532" s="74" t="s">
        <v>12</v>
      </c>
      <c r="N532" s="11"/>
      <c r="O532" s="94">
        <f>O533</f>
        <v>0</v>
      </c>
      <c r="P532" s="94">
        <f t="shared" si="174"/>
        <v>0</v>
      </c>
      <c r="Q532" s="94">
        <f t="shared" si="174"/>
        <v>50000</v>
      </c>
      <c r="R532" s="94">
        <f t="shared" si="174"/>
        <v>0</v>
      </c>
      <c r="S532" s="94">
        <f t="shared" si="174"/>
        <v>50000</v>
      </c>
      <c r="T532" s="94">
        <f t="shared" si="174"/>
        <v>0</v>
      </c>
    </row>
    <row r="533" spans="2:20" s="3" customFormat="1" ht="21" hidden="1" customHeight="1">
      <c r="B533" s="173"/>
      <c r="C533" s="12" t="s">
        <v>1</v>
      </c>
      <c r="D533" s="32" t="s">
        <v>191</v>
      </c>
      <c r="E533" s="38" t="s">
        <v>56</v>
      </c>
      <c r="F533" s="69" t="s">
        <v>51</v>
      </c>
      <c r="G533" s="65" t="s">
        <v>162</v>
      </c>
      <c r="H533" s="31" t="s">
        <v>2</v>
      </c>
      <c r="I533" s="31" t="s">
        <v>51</v>
      </c>
      <c r="J533" s="31" t="s">
        <v>123</v>
      </c>
      <c r="K533" s="31" t="s">
        <v>277</v>
      </c>
      <c r="L533" s="66" t="s">
        <v>157</v>
      </c>
      <c r="M533" s="74" t="s">
        <v>12</v>
      </c>
      <c r="N533" s="11" t="s">
        <v>79</v>
      </c>
      <c r="O533" s="94">
        <v>0</v>
      </c>
      <c r="P533" s="94">
        <v>0</v>
      </c>
      <c r="Q533" s="94">
        <v>50000</v>
      </c>
      <c r="R533" s="94"/>
      <c r="S533" s="94">
        <v>50000</v>
      </c>
      <c r="T533" s="94">
        <v>0</v>
      </c>
    </row>
    <row r="534" spans="2:20" s="3" customFormat="1" ht="59.25" hidden="1" customHeight="1">
      <c r="B534" s="173"/>
      <c r="C534" s="114" t="s">
        <v>411</v>
      </c>
      <c r="D534" s="32" t="s">
        <v>191</v>
      </c>
      <c r="E534" s="38" t="s">
        <v>56</v>
      </c>
      <c r="F534" s="69" t="s">
        <v>51</v>
      </c>
      <c r="G534" s="65" t="s">
        <v>162</v>
      </c>
      <c r="H534" s="31" t="s">
        <v>163</v>
      </c>
      <c r="I534" s="31" t="s">
        <v>84</v>
      </c>
      <c r="J534" s="31" t="s">
        <v>157</v>
      </c>
      <c r="K534" s="31" t="s">
        <v>83</v>
      </c>
      <c r="L534" s="66" t="s">
        <v>157</v>
      </c>
      <c r="M534" s="74"/>
      <c r="N534" s="52"/>
      <c r="O534" s="91">
        <f t="shared" ref="O534:T535" si="175">O535</f>
        <v>0</v>
      </c>
      <c r="P534" s="91">
        <f t="shared" si="175"/>
        <v>0</v>
      </c>
      <c r="Q534" s="91">
        <f t="shared" si="175"/>
        <v>0</v>
      </c>
      <c r="R534" s="91">
        <f t="shared" si="175"/>
        <v>0</v>
      </c>
      <c r="S534" s="91">
        <f t="shared" si="175"/>
        <v>0</v>
      </c>
      <c r="T534" s="91">
        <f t="shared" si="175"/>
        <v>0</v>
      </c>
    </row>
    <row r="535" spans="2:20" s="3" customFormat="1" ht="21" hidden="1" customHeight="1">
      <c r="B535" s="173"/>
      <c r="C535" s="122" t="s">
        <v>41</v>
      </c>
      <c r="D535" s="32" t="s">
        <v>191</v>
      </c>
      <c r="E535" s="38" t="s">
        <v>56</v>
      </c>
      <c r="F535" s="69" t="s">
        <v>51</v>
      </c>
      <c r="G535" s="65" t="s">
        <v>162</v>
      </c>
      <c r="H535" s="31" t="s">
        <v>163</v>
      </c>
      <c r="I535" s="31" t="s">
        <v>49</v>
      </c>
      <c r="J535" s="31" t="s">
        <v>157</v>
      </c>
      <c r="K535" s="31" t="s">
        <v>83</v>
      </c>
      <c r="L535" s="66" t="s">
        <v>157</v>
      </c>
      <c r="M535" s="74"/>
      <c r="N535" s="52"/>
      <c r="O535" s="91">
        <f>O536</f>
        <v>0</v>
      </c>
      <c r="P535" s="91">
        <f t="shared" si="175"/>
        <v>0</v>
      </c>
      <c r="Q535" s="91">
        <f t="shared" si="175"/>
        <v>0</v>
      </c>
      <c r="R535" s="91">
        <f t="shared" si="175"/>
        <v>0</v>
      </c>
      <c r="S535" s="91">
        <f t="shared" si="175"/>
        <v>0</v>
      </c>
      <c r="T535" s="91">
        <f t="shared" si="175"/>
        <v>0</v>
      </c>
    </row>
    <row r="536" spans="2:20" s="3" customFormat="1" ht="55.5" hidden="1" customHeight="1">
      <c r="B536" s="173"/>
      <c r="C536" s="122" t="s">
        <v>42</v>
      </c>
      <c r="D536" s="32" t="s">
        <v>191</v>
      </c>
      <c r="E536" s="38" t="s">
        <v>56</v>
      </c>
      <c r="F536" s="69" t="s">
        <v>51</v>
      </c>
      <c r="G536" s="65" t="s">
        <v>162</v>
      </c>
      <c r="H536" s="31" t="s">
        <v>163</v>
      </c>
      <c r="I536" s="31" t="s">
        <v>49</v>
      </c>
      <c r="J536" s="31" t="s">
        <v>123</v>
      </c>
      <c r="K536" s="31" t="s">
        <v>62</v>
      </c>
      <c r="L536" s="66" t="s">
        <v>157</v>
      </c>
      <c r="M536" s="74"/>
      <c r="N536" s="31"/>
      <c r="O536" s="91">
        <f t="shared" ref="O536:T536" si="176">O537</f>
        <v>0</v>
      </c>
      <c r="P536" s="91">
        <f t="shared" si="176"/>
        <v>0</v>
      </c>
      <c r="Q536" s="91">
        <f t="shared" si="176"/>
        <v>0</v>
      </c>
      <c r="R536" s="91">
        <f t="shared" si="176"/>
        <v>0</v>
      </c>
      <c r="S536" s="91">
        <f t="shared" si="176"/>
        <v>0</v>
      </c>
      <c r="T536" s="91">
        <f t="shared" si="176"/>
        <v>0</v>
      </c>
    </row>
    <row r="537" spans="2:20" s="3" customFormat="1" ht="36" hidden="1" customHeight="1">
      <c r="B537" s="173"/>
      <c r="C537" s="118" t="s">
        <v>160</v>
      </c>
      <c r="D537" s="32" t="s">
        <v>191</v>
      </c>
      <c r="E537" s="38" t="s">
        <v>56</v>
      </c>
      <c r="F537" s="69" t="s">
        <v>51</v>
      </c>
      <c r="G537" s="65" t="s">
        <v>162</v>
      </c>
      <c r="H537" s="31" t="s">
        <v>163</v>
      </c>
      <c r="I537" s="31" t="s">
        <v>49</v>
      </c>
      <c r="J537" s="31" t="s">
        <v>123</v>
      </c>
      <c r="K537" s="31" t="s">
        <v>62</v>
      </c>
      <c r="L537" s="66" t="s">
        <v>157</v>
      </c>
      <c r="M537" s="66" t="s">
        <v>16</v>
      </c>
      <c r="N537" s="11"/>
      <c r="O537" s="91">
        <f t="shared" ref="O537:T537" si="177">O538</f>
        <v>0</v>
      </c>
      <c r="P537" s="91">
        <f t="shared" si="177"/>
        <v>0</v>
      </c>
      <c r="Q537" s="91">
        <f t="shared" si="177"/>
        <v>0</v>
      </c>
      <c r="R537" s="91">
        <f t="shared" si="177"/>
        <v>0</v>
      </c>
      <c r="S537" s="91">
        <f t="shared" si="177"/>
        <v>0</v>
      </c>
      <c r="T537" s="91">
        <f t="shared" si="177"/>
        <v>0</v>
      </c>
    </row>
    <row r="538" spans="2:20" s="3" customFormat="1" ht="23.25" hidden="1" customHeight="1">
      <c r="B538" s="173"/>
      <c r="C538" s="172" t="s">
        <v>355</v>
      </c>
      <c r="D538" s="32" t="s">
        <v>191</v>
      </c>
      <c r="E538" s="38" t="s">
        <v>56</v>
      </c>
      <c r="F538" s="69" t="s">
        <v>51</v>
      </c>
      <c r="G538" s="65" t="s">
        <v>162</v>
      </c>
      <c r="H538" s="31" t="s">
        <v>163</v>
      </c>
      <c r="I538" s="31" t="s">
        <v>49</v>
      </c>
      <c r="J538" s="31" t="s">
        <v>123</v>
      </c>
      <c r="K538" s="31" t="s">
        <v>62</v>
      </c>
      <c r="L538" s="66" t="s">
        <v>157</v>
      </c>
      <c r="M538" s="74" t="s">
        <v>12</v>
      </c>
      <c r="N538" s="11"/>
      <c r="O538" s="94">
        <f t="shared" ref="O538:T538" si="178">O539+O540+O541+O542</f>
        <v>0</v>
      </c>
      <c r="P538" s="94">
        <f t="shared" si="178"/>
        <v>0</v>
      </c>
      <c r="Q538" s="94">
        <f t="shared" si="178"/>
        <v>0</v>
      </c>
      <c r="R538" s="94">
        <f t="shared" si="178"/>
        <v>0</v>
      </c>
      <c r="S538" s="94">
        <f t="shared" si="178"/>
        <v>0</v>
      </c>
      <c r="T538" s="94">
        <f t="shared" si="178"/>
        <v>0</v>
      </c>
    </row>
    <row r="539" spans="2:20" s="3" customFormat="1" ht="23.25" hidden="1" customHeight="1">
      <c r="B539" s="173"/>
      <c r="C539" s="12" t="s">
        <v>1</v>
      </c>
      <c r="D539" s="32" t="s">
        <v>191</v>
      </c>
      <c r="E539" s="38" t="s">
        <v>56</v>
      </c>
      <c r="F539" s="69" t="s">
        <v>51</v>
      </c>
      <c r="G539" s="65" t="s">
        <v>162</v>
      </c>
      <c r="H539" s="31" t="s">
        <v>163</v>
      </c>
      <c r="I539" s="31" t="s">
        <v>49</v>
      </c>
      <c r="J539" s="31" t="s">
        <v>123</v>
      </c>
      <c r="K539" s="31" t="s">
        <v>62</v>
      </c>
      <c r="L539" s="66" t="s">
        <v>157</v>
      </c>
      <c r="M539" s="74" t="s">
        <v>12</v>
      </c>
      <c r="N539" s="11" t="s">
        <v>79</v>
      </c>
      <c r="O539" s="94"/>
      <c r="P539" s="94">
        <v>0</v>
      </c>
      <c r="Q539" s="94">
        <v>0</v>
      </c>
      <c r="R539" s="94">
        <v>0</v>
      </c>
      <c r="S539" s="94">
        <v>0</v>
      </c>
      <c r="T539" s="94">
        <v>0</v>
      </c>
    </row>
    <row r="540" spans="2:20" s="3" customFormat="1" ht="23.25" hidden="1" customHeight="1">
      <c r="B540" s="173"/>
      <c r="C540" s="12" t="s">
        <v>45</v>
      </c>
      <c r="D540" s="32" t="s">
        <v>191</v>
      </c>
      <c r="E540" s="38" t="s">
        <v>56</v>
      </c>
      <c r="F540" s="69" t="s">
        <v>51</v>
      </c>
      <c r="G540" s="65" t="s">
        <v>162</v>
      </c>
      <c r="H540" s="31" t="s">
        <v>163</v>
      </c>
      <c r="I540" s="31" t="s">
        <v>49</v>
      </c>
      <c r="J540" s="31" t="s">
        <v>123</v>
      </c>
      <c r="K540" s="31" t="s">
        <v>62</v>
      </c>
      <c r="L540" s="66" t="s">
        <v>157</v>
      </c>
      <c r="M540" s="74" t="s">
        <v>12</v>
      </c>
      <c r="N540" s="11" t="s">
        <v>72</v>
      </c>
      <c r="O540" s="94">
        <v>0</v>
      </c>
      <c r="P540" s="94">
        <v>0</v>
      </c>
      <c r="Q540" s="94">
        <v>0</v>
      </c>
      <c r="R540" s="94">
        <v>0</v>
      </c>
      <c r="S540" s="94">
        <v>0</v>
      </c>
      <c r="T540" s="94">
        <v>0</v>
      </c>
    </row>
    <row r="541" spans="2:20" s="3" customFormat="1" ht="23.25" hidden="1" customHeight="1">
      <c r="B541" s="173"/>
      <c r="C541" s="12" t="s">
        <v>73</v>
      </c>
      <c r="D541" s="32" t="s">
        <v>191</v>
      </c>
      <c r="E541" s="38" t="s">
        <v>56</v>
      </c>
      <c r="F541" s="69" t="s">
        <v>51</v>
      </c>
      <c r="G541" s="65" t="s">
        <v>162</v>
      </c>
      <c r="H541" s="31" t="s">
        <v>163</v>
      </c>
      <c r="I541" s="31" t="s">
        <v>49</v>
      </c>
      <c r="J541" s="31" t="s">
        <v>123</v>
      </c>
      <c r="K541" s="31" t="s">
        <v>62</v>
      </c>
      <c r="L541" s="66" t="s">
        <v>157</v>
      </c>
      <c r="M541" s="74" t="s">
        <v>12</v>
      </c>
      <c r="N541" s="11" t="s">
        <v>74</v>
      </c>
      <c r="O541" s="94">
        <v>0</v>
      </c>
      <c r="P541" s="94">
        <v>0</v>
      </c>
      <c r="Q541" s="94">
        <v>0</v>
      </c>
      <c r="R541" s="94">
        <v>0</v>
      </c>
      <c r="S541" s="94">
        <v>0</v>
      </c>
      <c r="T541" s="94">
        <v>0</v>
      </c>
    </row>
    <row r="542" spans="2:20" s="10" customFormat="1" ht="23.25" hidden="1" customHeight="1">
      <c r="B542" s="177"/>
      <c r="C542" s="12" t="s">
        <v>132</v>
      </c>
      <c r="D542" s="32" t="s">
        <v>191</v>
      </c>
      <c r="E542" s="38" t="s">
        <v>56</v>
      </c>
      <c r="F542" s="69" t="s">
        <v>51</v>
      </c>
      <c r="G542" s="65" t="s">
        <v>162</v>
      </c>
      <c r="H542" s="31" t="s">
        <v>163</v>
      </c>
      <c r="I542" s="31" t="s">
        <v>49</v>
      </c>
      <c r="J542" s="31" t="s">
        <v>123</v>
      </c>
      <c r="K542" s="31" t="s">
        <v>62</v>
      </c>
      <c r="L542" s="66" t="s">
        <v>157</v>
      </c>
      <c r="M542" s="66" t="s">
        <v>12</v>
      </c>
      <c r="N542" s="11" t="s">
        <v>75</v>
      </c>
      <c r="O542" s="94">
        <f t="shared" ref="O542:T542" si="179">O543</f>
        <v>0</v>
      </c>
      <c r="P542" s="94">
        <f t="shared" si="179"/>
        <v>0</v>
      </c>
      <c r="Q542" s="94">
        <f t="shared" si="179"/>
        <v>0</v>
      </c>
      <c r="R542" s="94">
        <f t="shared" si="179"/>
        <v>0</v>
      </c>
      <c r="S542" s="94">
        <f>S543</f>
        <v>0</v>
      </c>
      <c r="T542" s="94">
        <f t="shared" si="179"/>
        <v>0</v>
      </c>
    </row>
    <row r="543" spans="2:20" s="3" customFormat="1" ht="23.25" hidden="1" customHeight="1">
      <c r="B543" s="173"/>
      <c r="C543" s="14" t="s">
        <v>137</v>
      </c>
      <c r="D543" s="32" t="s">
        <v>191</v>
      </c>
      <c r="E543" s="38" t="s">
        <v>56</v>
      </c>
      <c r="F543" s="69" t="s">
        <v>51</v>
      </c>
      <c r="G543" s="65" t="s">
        <v>162</v>
      </c>
      <c r="H543" s="31" t="s">
        <v>163</v>
      </c>
      <c r="I543" s="31" t="s">
        <v>49</v>
      </c>
      <c r="J543" s="31" t="s">
        <v>123</v>
      </c>
      <c r="K543" s="31" t="s">
        <v>62</v>
      </c>
      <c r="L543" s="66" t="s">
        <v>157</v>
      </c>
      <c r="M543" s="66" t="s">
        <v>12</v>
      </c>
      <c r="N543" s="52" t="s">
        <v>398</v>
      </c>
      <c r="O543" s="94">
        <v>0</v>
      </c>
      <c r="P543" s="94">
        <v>0</v>
      </c>
      <c r="Q543" s="94">
        <v>0</v>
      </c>
      <c r="R543" s="94">
        <v>0</v>
      </c>
      <c r="S543" s="94">
        <v>0</v>
      </c>
      <c r="T543" s="94">
        <v>0</v>
      </c>
    </row>
    <row r="544" spans="2:20" s="3" customFormat="1" ht="58.5" customHeight="1">
      <c r="B544" s="173"/>
      <c r="C544" s="118" t="s">
        <v>357</v>
      </c>
      <c r="D544" s="32" t="s">
        <v>191</v>
      </c>
      <c r="E544" s="38" t="s">
        <v>56</v>
      </c>
      <c r="F544" s="69" t="s">
        <v>51</v>
      </c>
      <c r="G544" s="65" t="s">
        <v>356</v>
      </c>
      <c r="H544" s="31" t="s">
        <v>157</v>
      </c>
      <c r="I544" s="31" t="s">
        <v>84</v>
      </c>
      <c r="J544" s="31" t="s">
        <v>157</v>
      </c>
      <c r="K544" s="31" t="s">
        <v>83</v>
      </c>
      <c r="L544" s="66" t="s">
        <v>157</v>
      </c>
      <c r="M544" s="66"/>
      <c r="N544" s="52"/>
      <c r="O544" s="94">
        <f t="shared" ref="O544:T544" si="180">O545+O551</f>
        <v>15340992.319999998</v>
      </c>
      <c r="P544" s="94">
        <f>P545+P551</f>
        <v>0</v>
      </c>
      <c r="Q544" s="94">
        <f t="shared" si="180"/>
        <v>370000</v>
      </c>
      <c r="R544" s="94">
        <f t="shared" si="180"/>
        <v>0</v>
      </c>
      <c r="S544" s="94">
        <f t="shared" si="180"/>
        <v>370000</v>
      </c>
      <c r="T544" s="94">
        <f t="shared" si="180"/>
        <v>0</v>
      </c>
    </row>
    <row r="545" spans="2:20" s="10" customFormat="1" ht="41.25" customHeight="1">
      <c r="B545" s="177"/>
      <c r="C545" s="118" t="s">
        <v>390</v>
      </c>
      <c r="D545" s="32" t="s">
        <v>191</v>
      </c>
      <c r="E545" s="38" t="s">
        <v>56</v>
      </c>
      <c r="F545" s="69" t="s">
        <v>51</v>
      </c>
      <c r="G545" s="65" t="s">
        <v>356</v>
      </c>
      <c r="H545" s="31" t="s">
        <v>123</v>
      </c>
      <c r="I545" s="31" t="s">
        <v>84</v>
      </c>
      <c r="J545" s="31" t="s">
        <v>157</v>
      </c>
      <c r="K545" s="31" t="s">
        <v>83</v>
      </c>
      <c r="L545" s="66" t="s">
        <v>157</v>
      </c>
      <c r="M545" s="66"/>
      <c r="N545" s="31"/>
      <c r="O545" s="94">
        <f t="shared" ref="O545:T545" si="181">O546</f>
        <v>0</v>
      </c>
      <c r="P545" s="94">
        <f t="shared" si="181"/>
        <v>0</v>
      </c>
      <c r="Q545" s="94">
        <f t="shared" si="181"/>
        <v>70000</v>
      </c>
      <c r="R545" s="94">
        <f t="shared" si="181"/>
        <v>0</v>
      </c>
      <c r="S545" s="94">
        <f t="shared" si="181"/>
        <v>70000</v>
      </c>
      <c r="T545" s="94">
        <f t="shared" si="181"/>
        <v>0</v>
      </c>
    </row>
    <row r="546" spans="2:20" s="10" customFormat="1" ht="56.25" customHeight="1">
      <c r="B546" s="177"/>
      <c r="C546" s="118" t="s">
        <v>359</v>
      </c>
      <c r="D546" s="32" t="s">
        <v>191</v>
      </c>
      <c r="E546" s="38" t="s">
        <v>56</v>
      </c>
      <c r="F546" s="69" t="s">
        <v>51</v>
      </c>
      <c r="G546" s="65" t="s">
        <v>356</v>
      </c>
      <c r="H546" s="31" t="s">
        <v>123</v>
      </c>
      <c r="I546" s="31" t="s">
        <v>48</v>
      </c>
      <c r="J546" s="31" t="s">
        <v>157</v>
      </c>
      <c r="K546" s="31" t="s">
        <v>83</v>
      </c>
      <c r="L546" s="66" t="s">
        <v>157</v>
      </c>
      <c r="M546" s="66"/>
      <c r="N546" s="31"/>
      <c r="O546" s="94">
        <f t="shared" ref="O546:S549" si="182">O547</f>
        <v>0</v>
      </c>
      <c r="P546" s="94">
        <f t="shared" si="182"/>
        <v>0</v>
      </c>
      <c r="Q546" s="94">
        <f t="shared" si="182"/>
        <v>70000</v>
      </c>
      <c r="R546" s="94">
        <f t="shared" si="182"/>
        <v>0</v>
      </c>
      <c r="S546" s="94">
        <f t="shared" si="182"/>
        <v>70000</v>
      </c>
      <c r="T546" s="94">
        <f>T547+T562</f>
        <v>0</v>
      </c>
    </row>
    <row r="547" spans="2:20" s="10" customFormat="1" ht="36" customHeight="1">
      <c r="B547" s="177"/>
      <c r="C547" s="118" t="s">
        <v>364</v>
      </c>
      <c r="D547" s="32" t="s">
        <v>191</v>
      </c>
      <c r="E547" s="38" t="s">
        <v>56</v>
      </c>
      <c r="F547" s="69" t="s">
        <v>51</v>
      </c>
      <c r="G547" s="65" t="s">
        <v>356</v>
      </c>
      <c r="H547" s="31" t="s">
        <v>123</v>
      </c>
      <c r="I547" s="31" t="s">
        <v>48</v>
      </c>
      <c r="J547" s="31" t="s">
        <v>123</v>
      </c>
      <c r="K547" s="31" t="s">
        <v>272</v>
      </c>
      <c r="L547" s="66" t="s">
        <v>157</v>
      </c>
      <c r="M547" s="66"/>
      <c r="N547" s="31"/>
      <c r="O547" s="94">
        <f t="shared" si="182"/>
        <v>0</v>
      </c>
      <c r="P547" s="94">
        <f t="shared" si="182"/>
        <v>0</v>
      </c>
      <c r="Q547" s="94">
        <f t="shared" si="182"/>
        <v>70000</v>
      </c>
      <c r="R547" s="94">
        <f t="shared" si="182"/>
        <v>0</v>
      </c>
      <c r="S547" s="94">
        <f t="shared" si="182"/>
        <v>70000</v>
      </c>
      <c r="T547" s="94">
        <f>T548</f>
        <v>0</v>
      </c>
    </row>
    <row r="548" spans="2:20" s="10" customFormat="1" ht="36" customHeight="1">
      <c r="B548" s="177"/>
      <c r="C548" s="118" t="s">
        <v>160</v>
      </c>
      <c r="D548" s="32" t="s">
        <v>191</v>
      </c>
      <c r="E548" s="38" t="s">
        <v>56</v>
      </c>
      <c r="F548" s="69" t="s">
        <v>51</v>
      </c>
      <c r="G548" s="65" t="s">
        <v>356</v>
      </c>
      <c r="H548" s="31" t="s">
        <v>123</v>
      </c>
      <c r="I548" s="31" t="s">
        <v>48</v>
      </c>
      <c r="J548" s="31" t="s">
        <v>123</v>
      </c>
      <c r="K548" s="31" t="s">
        <v>272</v>
      </c>
      <c r="L548" s="66" t="s">
        <v>157</v>
      </c>
      <c r="M548" s="66" t="s">
        <v>16</v>
      </c>
      <c r="N548" s="31"/>
      <c r="O548" s="94">
        <f t="shared" si="182"/>
        <v>0</v>
      </c>
      <c r="P548" s="94">
        <f t="shared" si="182"/>
        <v>0</v>
      </c>
      <c r="Q548" s="94">
        <f t="shared" si="182"/>
        <v>70000</v>
      </c>
      <c r="R548" s="94">
        <f t="shared" si="182"/>
        <v>0</v>
      </c>
      <c r="S548" s="94">
        <f t="shared" si="182"/>
        <v>70000</v>
      </c>
      <c r="T548" s="94">
        <f>T549</f>
        <v>0</v>
      </c>
    </row>
    <row r="549" spans="2:20" s="10" customFormat="1" ht="25.5" hidden="1" customHeight="1">
      <c r="B549" s="177"/>
      <c r="C549" s="172" t="s">
        <v>355</v>
      </c>
      <c r="D549" s="32" t="s">
        <v>191</v>
      </c>
      <c r="E549" s="38" t="s">
        <v>56</v>
      </c>
      <c r="F549" s="69" t="s">
        <v>51</v>
      </c>
      <c r="G549" s="65" t="s">
        <v>356</v>
      </c>
      <c r="H549" s="31" t="s">
        <v>123</v>
      </c>
      <c r="I549" s="31" t="s">
        <v>48</v>
      </c>
      <c r="J549" s="31" t="s">
        <v>123</v>
      </c>
      <c r="K549" s="31" t="s">
        <v>272</v>
      </c>
      <c r="L549" s="66" t="s">
        <v>157</v>
      </c>
      <c r="M549" s="66" t="s">
        <v>12</v>
      </c>
      <c r="N549" s="31"/>
      <c r="O549" s="94">
        <f t="shared" si="182"/>
        <v>0</v>
      </c>
      <c r="P549" s="94">
        <f t="shared" si="182"/>
        <v>0</v>
      </c>
      <c r="Q549" s="94">
        <f t="shared" si="182"/>
        <v>70000</v>
      </c>
      <c r="R549" s="94">
        <f t="shared" si="182"/>
        <v>0</v>
      </c>
      <c r="S549" s="94">
        <f t="shared" si="182"/>
        <v>70000</v>
      </c>
      <c r="T549" s="94">
        <f>T550</f>
        <v>0</v>
      </c>
    </row>
    <row r="550" spans="2:20" s="10" customFormat="1" ht="21" hidden="1" customHeight="1">
      <c r="B550" s="177"/>
      <c r="C550" s="12" t="s">
        <v>1</v>
      </c>
      <c r="D550" s="32" t="s">
        <v>191</v>
      </c>
      <c r="E550" s="38" t="s">
        <v>56</v>
      </c>
      <c r="F550" s="69" t="s">
        <v>51</v>
      </c>
      <c r="G550" s="65" t="s">
        <v>356</v>
      </c>
      <c r="H550" s="31" t="s">
        <v>123</v>
      </c>
      <c r="I550" s="31" t="s">
        <v>48</v>
      </c>
      <c r="J550" s="31" t="s">
        <v>123</v>
      </c>
      <c r="K550" s="31" t="s">
        <v>272</v>
      </c>
      <c r="L550" s="66" t="s">
        <v>157</v>
      </c>
      <c r="M550" s="66" t="s">
        <v>12</v>
      </c>
      <c r="N550" s="11" t="s">
        <v>79</v>
      </c>
      <c r="O550" s="94">
        <v>0</v>
      </c>
      <c r="P550" s="94">
        <v>0</v>
      </c>
      <c r="Q550" s="94">
        <v>70000</v>
      </c>
      <c r="R550" s="94">
        <v>0</v>
      </c>
      <c r="S550" s="94">
        <v>70000</v>
      </c>
      <c r="T550" s="94">
        <v>0</v>
      </c>
    </row>
    <row r="551" spans="2:20" s="10" customFormat="1" ht="39" customHeight="1">
      <c r="B551" s="177"/>
      <c r="C551" s="118" t="s">
        <v>391</v>
      </c>
      <c r="D551" s="32" t="s">
        <v>191</v>
      </c>
      <c r="E551" s="38" t="s">
        <v>56</v>
      </c>
      <c r="F551" s="69" t="s">
        <v>51</v>
      </c>
      <c r="G551" s="65" t="s">
        <v>356</v>
      </c>
      <c r="H551" s="31" t="s">
        <v>124</v>
      </c>
      <c r="I551" s="31" t="s">
        <v>84</v>
      </c>
      <c r="J551" s="31" t="s">
        <v>157</v>
      </c>
      <c r="K551" s="31" t="s">
        <v>83</v>
      </c>
      <c r="L551" s="66" t="s">
        <v>157</v>
      </c>
      <c r="M551" s="66"/>
      <c r="N551" s="31"/>
      <c r="O551" s="94">
        <f t="shared" ref="O551:T551" si="183">O552+O557</f>
        <v>15340992.319999998</v>
      </c>
      <c r="P551" s="94">
        <f>P552+P557</f>
        <v>0</v>
      </c>
      <c r="Q551" s="94">
        <f t="shared" si="183"/>
        <v>300000</v>
      </c>
      <c r="R551" s="94">
        <f t="shared" si="183"/>
        <v>0</v>
      </c>
      <c r="S551" s="94">
        <f t="shared" si="183"/>
        <v>300000</v>
      </c>
      <c r="T551" s="94">
        <f t="shared" si="183"/>
        <v>0</v>
      </c>
    </row>
    <row r="552" spans="2:20" s="10" customFormat="1" ht="44.25" customHeight="1">
      <c r="B552" s="177"/>
      <c r="C552" s="194" t="s">
        <v>362</v>
      </c>
      <c r="D552" s="32" t="s">
        <v>191</v>
      </c>
      <c r="E552" s="38" t="s">
        <v>56</v>
      </c>
      <c r="F552" s="69" t="s">
        <v>51</v>
      </c>
      <c r="G552" s="65" t="s">
        <v>356</v>
      </c>
      <c r="H552" s="31" t="s">
        <v>124</v>
      </c>
      <c r="I552" s="31" t="s">
        <v>48</v>
      </c>
      <c r="J552" s="31" t="s">
        <v>157</v>
      </c>
      <c r="K552" s="31" t="s">
        <v>83</v>
      </c>
      <c r="L552" s="66" t="s">
        <v>157</v>
      </c>
      <c r="M552" s="66"/>
      <c r="N552" s="31"/>
      <c r="O552" s="94">
        <f t="shared" ref="O552:T555" si="184">O553</f>
        <v>1356557.44</v>
      </c>
      <c r="P552" s="94">
        <f t="shared" si="184"/>
        <v>0</v>
      </c>
      <c r="Q552" s="94">
        <f t="shared" si="184"/>
        <v>300000</v>
      </c>
      <c r="R552" s="94">
        <f t="shared" si="184"/>
        <v>0</v>
      </c>
      <c r="S552" s="94">
        <f t="shared" si="184"/>
        <v>300000</v>
      </c>
      <c r="T552" s="94">
        <f t="shared" si="184"/>
        <v>0</v>
      </c>
    </row>
    <row r="553" spans="2:20" s="10" customFormat="1" ht="38.25" customHeight="1">
      <c r="B553" s="177"/>
      <c r="C553" s="194" t="s">
        <v>361</v>
      </c>
      <c r="D553" s="32" t="s">
        <v>191</v>
      </c>
      <c r="E553" s="38" t="s">
        <v>56</v>
      </c>
      <c r="F553" s="69" t="s">
        <v>51</v>
      </c>
      <c r="G553" s="65" t="s">
        <v>356</v>
      </c>
      <c r="H553" s="31" t="s">
        <v>124</v>
      </c>
      <c r="I553" s="31" t="s">
        <v>48</v>
      </c>
      <c r="J553" s="31" t="s">
        <v>123</v>
      </c>
      <c r="K553" s="31" t="s">
        <v>272</v>
      </c>
      <c r="L553" s="66" t="s">
        <v>157</v>
      </c>
      <c r="M553" s="66"/>
      <c r="N553" s="31"/>
      <c r="O553" s="94">
        <f t="shared" si="184"/>
        <v>1356557.44</v>
      </c>
      <c r="P553" s="94">
        <f t="shared" si="184"/>
        <v>0</v>
      </c>
      <c r="Q553" s="94">
        <f t="shared" si="184"/>
        <v>300000</v>
      </c>
      <c r="R553" s="94">
        <f t="shared" si="184"/>
        <v>0</v>
      </c>
      <c r="S553" s="94">
        <f t="shared" si="184"/>
        <v>300000</v>
      </c>
      <c r="T553" s="94">
        <f t="shared" si="184"/>
        <v>0</v>
      </c>
    </row>
    <row r="554" spans="2:20" s="10" customFormat="1" ht="36" customHeight="1">
      <c r="B554" s="177"/>
      <c r="C554" s="118" t="s">
        <v>160</v>
      </c>
      <c r="D554" s="32" t="s">
        <v>191</v>
      </c>
      <c r="E554" s="38" t="s">
        <v>56</v>
      </c>
      <c r="F554" s="69" t="s">
        <v>51</v>
      </c>
      <c r="G554" s="65" t="s">
        <v>356</v>
      </c>
      <c r="H554" s="31" t="s">
        <v>124</v>
      </c>
      <c r="I554" s="31" t="s">
        <v>48</v>
      </c>
      <c r="J554" s="31" t="s">
        <v>123</v>
      </c>
      <c r="K554" s="31" t="s">
        <v>272</v>
      </c>
      <c r="L554" s="66" t="s">
        <v>157</v>
      </c>
      <c r="M554" s="66" t="s">
        <v>16</v>
      </c>
      <c r="N554" s="31"/>
      <c r="O554" s="94">
        <f t="shared" si="184"/>
        <v>1356557.44</v>
      </c>
      <c r="P554" s="94">
        <f t="shared" si="184"/>
        <v>0</v>
      </c>
      <c r="Q554" s="94">
        <f t="shared" si="184"/>
        <v>300000</v>
      </c>
      <c r="R554" s="94">
        <f t="shared" si="184"/>
        <v>0</v>
      </c>
      <c r="S554" s="94">
        <f t="shared" si="184"/>
        <v>300000</v>
      </c>
      <c r="T554" s="94">
        <f t="shared" si="184"/>
        <v>0</v>
      </c>
    </row>
    <row r="555" spans="2:20" s="10" customFormat="1" ht="25.5" hidden="1" customHeight="1">
      <c r="B555" s="177"/>
      <c r="C555" s="172" t="s">
        <v>355</v>
      </c>
      <c r="D555" s="32" t="s">
        <v>191</v>
      </c>
      <c r="E555" s="38" t="s">
        <v>56</v>
      </c>
      <c r="F555" s="69" t="s">
        <v>51</v>
      </c>
      <c r="G555" s="65" t="s">
        <v>356</v>
      </c>
      <c r="H555" s="31" t="s">
        <v>124</v>
      </c>
      <c r="I555" s="31" t="s">
        <v>48</v>
      </c>
      <c r="J555" s="31" t="s">
        <v>123</v>
      </c>
      <c r="K555" s="31" t="s">
        <v>272</v>
      </c>
      <c r="L555" s="66" t="s">
        <v>157</v>
      </c>
      <c r="M555" s="66" t="s">
        <v>12</v>
      </c>
      <c r="N555" s="31"/>
      <c r="O555" s="94">
        <f t="shared" si="184"/>
        <v>1356557.44</v>
      </c>
      <c r="P555" s="94">
        <f t="shared" si="184"/>
        <v>0</v>
      </c>
      <c r="Q555" s="94">
        <f t="shared" si="184"/>
        <v>300000</v>
      </c>
      <c r="R555" s="94">
        <f t="shared" si="184"/>
        <v>0</v>
      </c>
      <c r="S555" s="94">
        <f t="shared" si="184"/>
        <v>300000</v>
      </c>
      <c r="T555" s="94">
        <f t="shared" si="184"/>
        <v>0</v>
      </c>
    </row>
    <row r="556" spans="2:20" s="10" customFormat="1" ht="21" hidden="1" customHeight="1">
      <c r="B556" s="177"/>
      <c r="C556" s="12" t="s">
        <v>1</v>
      </c>
      <c r="D556" s="32" t="s">
        <v>191</v>
      </c>
      <c r="E556" s="38" t="s">
        <v>56</v>
      </c>
      <c r="F556" s="69" t="s">
        <v>51</v>
      </c>
      <c r="G556" s="65" t="s">
        <v>356</v>
      </c>
      <c r="H556" s="31" t="s">
        <v>124</v>
      </c>
      <c r="I556" s="31" t="s">
        <v>48</v>
      </c>
      <c r="J556" s="31" t="s">
        <v>123</v>
      </c>
      <c r="K556" s="31" t="s">
        <v>272</v>
      </c>
      <c r="L556" s="66" t="s">
        <v>157</v>
      </c>
      <c r="M556" s="66" t="s">
        <v>12</v>
      </c>
      <c r="N556" s="11" t="s">
        <v>79</v>
      </c>
      <c r="O556" s="94">
        <v>1356557.44</v>
      </c>
      <c r="P556" s="94">
        <v>0</v>
      </c>
      <c r="Q556" s="94">
        <v>300000</v>
      </c>
      <c r="R556" s="94">
        <v>0</v>
      </c>
      <c r="S556" s="94">
        <v>300000</v>
      </c>
      <c r="T556" s="94">
        <v>0</v>
      </c>
    </row>
    <row r="557" spans="2:20" s="10" customFormat="1" ht="78" customHeight="1">
      <c r="B557" s="177"/>
      <c r="C557" s="118" t="s">
        <v>458</v>
      </c>
      <c r="D557" s="32" t="s">
        <v>191</v>
      </c>
      <c r="E557" s="38" t="s">
        <v>56</v>
      </c>
      <c r="F557" s="69" t="s">
        <v>51</v>
      </c>
      <c r="G557" s="65" t="s">
        <v>356</v>
      </c>
      <c r="H557" s="31" t="s">
        <v>124</v>
      </c>
      <c r="I557" s="31" t="s">
        <v>457</v>
      </c>
      <c r="J557" s="31" t="s">
        <v>157</v>
      </c>
      <c r="K557" s="31" t="s">
        <v>83</v>
      </c>
      <c r="L557" s="66" t="s">
        <v>157</v>
      </c>
      <c r="M557" s="66"/>
      <c r="N557" s="31"/>
      <c r="O557" s="94">
        <f>O562+O569+O558+ O573+O577</f>
        <v>13984434.879999999</v>
      </c>
      <c r="P557" s="94">
        <f>P562+P569+P558+P573</f>
        <v>0</v>
      </c>
      <c r="Q557" s="94">
        <f>Q562+Q569</f>
        <v>0</v>
      </c>
      <c r="R557" s="94">
        <f>R562</f>
        <v>0</v>
      </c>
      <c r="S557" s="94">
        <f>S562+S569</f>
        <v>0</v>
      </c>
      <c r="T557" s="94">
        <f>T562</f>
        <v>0</v>
      </c>
    </row>
    <row r="558" spans="2:20" s="10" customFormat="1" ht="27.75" hidden="1" customHeight="1">
      <c r="B558" s="177"/>
      <c r="C558" s="118" t="s">
        <v>531</v>
      </c>
      <c r="D558" s="32" t="s">
        <v>191</v>
      </c>
      <c r="E558" s="38" t="s">
        <v>56</v>
      </c>
      <c r="F558" s="69" t="s">
        <v>51</v>
      </c>
      <c r="G558" s="65" t="s">
        <v>356</v>
      </c>
      <c r="H558" s="31" t="s">
        <v>124</v>
      </c>
      <c r="I558" s="31" t="s">
        <v>457</v>
      </c>
      <c r="J558" s="31" t="s">
        <v>123</v>
      </c>
      <c r="K558" s="31" t="s">
        <v>272</v>
      </c>
      <c r="L558" s="66" t="s">
        <v>157</v>
      </c>
      <c r="M558" s="66"/>
      <c r="N558" s="31"/>
      <c r="O558" s="94">
        <f>O559</f>
        <v>0</v>
      </c>
      <c r="P558" s="94">
        <v>0</v>
      </c>
      <c r="Q558" s="94">
        <v>0</v>
      </c>
      <c r="R558" s="94">
        <v>0</v>
      </c>
      <c r="S558" s="94">
        <v>0</v>
      </c>
      <c r="T558" s="94">
        <v>0</v>
      </c>
    </row>
    <row r="559" spans="2:20" s="10" customFormat="1" ht="35.25" hidden="1" customHeight="1">
      <c r="B559" s="177"/>
      <c r="C559" s="118" t="s">
        <v>160</v>
      </c>
      <c r="D559" s="32" t="s">
        <v>191</v>
      </c>
      <c r="E559" s="38" t="s">
        <v>56</v>
      </c>
      <c r="F559" s="69" t="s">
        <v>51</v>
      </c>
      <c r="G559" s="65" t="s">
        <v>356</v>
      </c>
      <c r="H559" s="31" t="s">
        <v>124</v>
      </c>
      <c r="I559" s="31" t="s">
        <v>457</v>
      </c>
      <c r="J559" s="31" t="s">
        <v>123</v>
      </c>
      <c r="K559" s="31" t="s">
        <v>272</v>
      </c>
      <c r="L559" s="66" t="s">
        <v>157</v>
      </c>
      <c r="M559" s="66" t="s">
        <v>16</v>
      </c>
      <c r="N559" s="31"/>
      <c r="O559" s="94">
        <f>O560</f>
        <v>0</v>
      </c>
      <c r="P559" s="94">
        <v>0</v>
      </c>
      <c r="Q559" s="94">
        <v>0</v>
      </c>
      <c r="R559" s="94">
        <v>0</v>
      </c>
      <c r="S559" s="94">
        <v>0</v>
      </c>
      <c r="T559" s="94">
        <v>0</v>
      </c>
    </row>
    <row r="560" spans="2:20" s="10" customFormat="1" ht="26.25" hidden="1" customHeight="1">
      <c r="B560" s="177"/>
      <c r="C560" s="172" t="s">
        <v>355</v>
      </c>
      <c r="D560" s="32" t="s">
        <v>191</v>
      </c>
      <c r="E560" s="38" t="s">
        <v>56</v>
      </c>
      <c r="F560" s="69" t="s">
        <v>51</v>
      </c>
      <c r="G560" s="65" t="s">
        <v>356</v>
      </c>
      <c r="H560" s="31" t="s">
        <v>124</v>
      </c>
      <c r="I560" s="31" t="s">
        <v>457</v>
      </c>
      <c r="J560" s="31" t="s">
        <v>123</v>
      </c>
      <c r="K560" s="31" t="s">
        <v>272</v>
      </c>
      <c r="L560" s="66" t="s">
        <v>157</v>
      </c>
      <c r="M560" s="66" t="s">
        <v>12</v>
      </c>
      <c r="N560" s="31"/>
      <c r="O560" s="94">
        <f>O561</f>
        <v>0</v>
      </c>
      <c r="P560" s="94">
        <v>0</v>
      </c>
      <c r="Q560" s="94">
        <v>0</v>
      </c>
      <c r="R560" s="94">
        <v>0</v>
      </c>
      <c r="S560" s="94">
        <v>0</v>
      </c>
      <c r="T560" s="94">
        <v>0</v>
      </c>
    </row>
    <row r="561" spans="2:20" s="10" customFormat="1" ht="23.25" hidden="1" customHeight="1">
      <c r="B561" s="177"/>
      <c r="C561" s="12" t="s">
        <v>1</v>
      </c>
      <c r="D561" s="32" t="s">
        <v>191</v>
      </c>
      <c r="E561" s="38" t="s">
        <v>56</v>
      </c>
      <c r="F561" s="69" t="s">
        <v>51</v>
      </c>
      <c r="G561" s="65" t="s">
        <v>356</v>
      </c>
      <c r="H561" s="31" t="s">
        <v>124</v>
      </c>
      <c r="I561" s="31" t="s">
        <v>457</v>
      </c>
      <c r="J561" s="31" t="s">
        <v>123</v>
      </c>
      <c r="K561" s="31" t="s">
        <v>272</v>
      </c>
      <c r="L561" s="66" t="s">
        <v>157</v>
      </c>
      <c r="M561" s="66" t="s">
        <v>12</v>
      </c>
      <c r="N561" s="31" t="s">
        <v>79</v>
      </c>
      <c r="O561" s="94">
        <v>0</v>
      </c>
      <c r="P561" s="94">
        <v>0</v>
      </c>
      <c r="Q561" s="94">
        <v>0</v>
      </c>
      <c r="R561" s="94">
        <v>0</v>
      </c>
      <c r="S561" s="94">
        <v>0</v>
      </c>
      <c r="T561" s="94">
        <v>0</v>
      </c>
    </row>
    <row r="562" spans="2:20" s="10" customFormat="1" ht="38.25" customHeight="1">
      <c r="B562" s="177"/>
      <c r="C562" s="118" t="s">
        <v>459</v>
      </c>
      <c r="D562" s="32" t="s">
        <v>191</v>
      </c>
      <c r="E562" s="38" t="s">
        <v>56</v>
      </c>
      <c r="F562" s="69" t="s">
        <v>51</v>
      </c>
      <c r="G562" s="65" t="s">
        <v>356</v>
      </c>
      <c r="H562" s="31" t="s">
        <v>124</v>
      </c>
      <c r="I562" s="31" t="s">
        <v>457</v>
      </c>
      <c r="J562" s="31" t="s">
        <v>164</v>
      </c>
      <c r="K562" s="31" t="s">
        <v>339</v>
      </c>
      <c r="L562" s="66" t="s">
        <v>157</v>
      </c>
      <c r="M562" s="66"/>
      <c r="N562" s="31"/>
      <c r="O562" s="94">
        <f t="shared" ref="O562:Q564" si="185">O563</f>
        <v>7368421.0599999996</v>
      </c>
      <c r="P562" s="94">
        <f t="shared" si="185"/>
        <v>0</v>
      </c>
      <c r="Q562" s="94">
        <f t="shared" si="185"/>
        <v>0</v>
      </c>
      <c r="R562" s="94">
        <f t="shared" ref="R562:T564" si="186">R563</f>
        <v>0</v>
      </c>
      <c r="S562" s="94">
        <f t="shared" si="186"/>
        <v>0</v>
      </c>
      <c r="T562" s="94">
        <f t="shared" si="186"/>
        <v>0</v>
      </c>
    </row>
    <row r="563" spans="2:20" s="10" customFormat="1" ht="36" customHeight="1">
      <c r="B563" s="177"/>
      <c r="C563" s="118" t="s">
        <v>160</v>
      </c>
      <c r="D563" s="32" t="s">
        <v>191</v>
      </c>
      <c r="E563" s="38" t="s">
        <v>56</v>
      </c>
      <c r="F563" s="69" t="s">
        <v>51</v>
      </c>
      <c r="G563" s="65" t="s">
        <v>356</v>
      </c>
      <c r="H563" s="31" t="s">
        <v>124</v>
      </c>
      <c r="I563" s="31" t="s">
        <v>457</v>
      </c>
      <c r="J563" s="31" t="s">
        <v>164</v>
      </c>
      <c r="K563" s="31" t="s">
        <v>339</v>
      </c>
      <c r="L563" s="66" t="s">
        <v>157</v>
      </c>
      <c r="M563" s="66" t="s">
        <v>16</v>
      </c>
      <c r="N563" s="31"/>
      <c r="O563" s="94">
        <f t="shared" si="185"/>
        <v>7368421.0599999996</v>
      </c>
      <c r="P563" s="94">
        <f t="shared" si="185"/>
        <v>0</v>
      </c>
      <c r="Q563" s="94">
        <f t="shared" si="185"/>
        <v>0</v>
      </c>
      <c r="R563" s="94">
        <f t="shared" si="186"/>
        <v>0</v>
      </c>
      <c r="S563" s="94">
        <f t="shared" si="186"/>
        <v>0</v>
      </c>
      <c r="T563" s="94">
        <f t="shared" si="186"/>
        <v>0</v>
      </c>
    </row>
    <row r="564" spans="2:20" s="10" customFormat="1" ht="25.5" hidden="1" customHeight="1">
      <c r="B564" s="177"/>
      <c r="C564" s="172" t="s">
        <v>355</v>
      </c>
      <c r="D564" s="32" t="s">
        <v>191</v>
      </c>
      <c r="E564" s="38" t="s">
        <v>56</v>
      </c>
      <c r="F564" s="69" t="s">
        <v>51</v>
      </c>
      <c r="G564" s="65" t="s">
        <v>356</v>
      </c>
      <c r="H564" s="31" t="s">
        <v>124</v>
      </c>
      <c r="I564" s="31" t="s">
        <v>457</v>
      </c>
      <c r="J564" s="31" t="s">
        <v>164</v>
      </c>
      <c r="K564" s="31" t="s">
        <v>339</v>
      </c>
      <c r="L564" s="66" t="s">
        <v>157</v>
      </c>
      <c r="M564" s="66" t="s">
        <v>12</v>
      </c>
      <c r="N564" s="31"/>
      <c r="O564" s="94">
        <f t="shared" si="185"/>
        <v>7368421.0599999996</v>
      </c>
      <c r="P564" s="94">
        <f t="shared" si="185"/>
        <v>0</v>
      </c>
      <c r="Q564" s="94">
        <f t="shared" si="185"/>
        <v>0</v>
      </c>
      <c r="R564" s="94">
        <f t="shared" si="186"/>
        <v>0</v>
      </c>
      <c r="S564" s="94">
        <f t="shared" si="186"/>
        <v>0</v>
      </c>
      <c r="T564" s="94">
        <f t="shared" si="186"/>
        <v>0</v>
      </c>
    </row>
    <row r="565" spans="2:20" s="10" customFormat="1" ht="21" hidden="1" customHeight="1">
      <c r="B565" s="177"/>
      <c r="C565" s="12" t="s">
        <v>1</v>
      </c>
      <c r="D565" s="32" t="s">
        <v>191</v>
      </c>
      <c r="E565" s="38" t="s">
        <v>56</v>
      </c>
      <c r="F565" s="69" t="s">
        <v>51</v>
      </c>
      <c r="G565" s="65" t="s">
        <v>356</v>
      </c>
      <c r="H565" s="31" t="s">
        <v>124</v>
      </c>
      <c r="I565" s="31" t="s">
        <v>457</v>
      </c>
      <c r="J565" s="31" t="s">
        <v>164</v>
      </c>
      <c r="K565" s="31" t="s">
        <v>339</v>
      </c>
      <c r="L565" s="66" t="s">
        <v>157</v>
      </c>
      <c r="M565" s="66" t="s">
        <v>12</v>
      </c>
      <c r="N565" s="11" t="s">
        <v>79</v>
      </c>
      <c r="O565" s="94">
        <f>O566+O567+O568</f>
        <v>7368421.0599999996</v>
      </c>
      <c r="P565" s="94">
        <f>P566+P567+P568</f>
        <v>0</v>
      </c>
      <c r="Q565" s="94">
        <v>0</v>
      </c>
      <c r="R565" s="94">
        <v>0</v>
      </c>
      <c r="S565" s="94">
        <v>0</v>
      </c>
      <c r="T565" s="94">
        <v>0</v>
      </c>
    </row>
    <row r="566" spans="2:20" s="10" customFormat="1" ht="38.25" hidden="1" customHeight="1">
      <c r="B566" s="177"/>
      <c r="C566" s="12" t="s">
        <v>510</v>
      </c>
      <c r="D566" s="32" t="s">
        <v>191</v>
      </c>
      <c r="E566" s="38" t="s">
        <v>56</v>
      </c>
      <c r="F566" s="69" t="s">
        <v>51</v>
      </c>
      <c r="G566" s="65" t="s">
        <v>356</v>
      </c>
      <c r="H566" s="31" t="s">
        <v>124</v>
      </c>
      <c r="I566" s="31" t="s">
        <v>457</v>
      </c>
      <c r="J566" s="31" t="s">
        <v>164</v>
      </c>
      <c r="K566" s="31" t="s">
        <v>339</v>
      </c>
      <c r="L566" s="66" t="s">
        <v>157</v>
      </c>
      <c r="M566" s="66" t="s">
        <v>12</v>
      </c>
      <c r="N566" s="52" t="s">
        <v>509</v>
      </c>
      <c r="O566" s="94">
        <v>368421.06</v>
      </c>
      <c r="P566" s="94">
        <v>0</v>
      </c>
      <c r="Q566" s="94">
        <v>0</v>
      </c>
      <c r="R566" s="94">
        <v>0</v>
      </c>
      <c r="S566" s="94">
        <v>0</v>
      </c>
      <c r="T566" s="94">
        <v>0</v>
      </c>
    </row>
    <row r="567" spans="2:20" s="10" customFormat="1" ht="58.5" hidden="1" customHeight="1">
      <c r="B567" s="177"/>
      <c r="C567" s="12" t="s">
        <v>511</v>
      </c>
      <c r="D567" s="32" t="s">
        <v>191</v>
      </c>
      <c r="E567" s="38" t="s">
        <v>56</v>
      </c>
      <c r="F567" s="69" t="s">
        <v>51</v>
      </c>
      <c r="G567" s="65" t="s">
        <v>356</v>
      </c>
      <c r="H567" s="31" t="s">
        <v>124</v>
      </c>
      <c r="I567" s="31" t="s">
        <v>457</v>
      </c>
      <c r="J567" s="31" t="s">
        <v>164</v>
      </c>
      <c r="K567" s="31" t="s">
        <v>339</v>
      </c>
      <c r="L567" s="66" t="s">
        <v>157</v>
      </c>
      <c r="M567" s="66" t="s">
        <v>12</v>
      </c>
      <c r="N567" s="52" t="s">
        <v>509</v>
      </c>
      <c r="O567" s="94">
        <v>140000</v>
      </c>
      <c r="P567" s="94">
        <v>0</v>
      </c>
      <c r="Q567" s="94">
        <v>0</v>
      </c>
      <c r="R567" s="94">
        <v>0</v>
      </c>
      <c r="S567" s="94">
        <v>0</v>
      </c>
      <c r="T567" s="94">
        <v>0</v>
      </c>
    </row>
    <row r="568" spans="2:20" s="10" customFormat="1" ht="57" hidden="1" customHeight="1">
      <c r="B568" s="177"/>
      <c r="C568" s="12" t="s">
        <v>512</v>
      </c>
      <c r="D568" s="32" t="s">
        <v>191</v>
      </c>
      <c r="E568" s="38" t="s">
        <v>56</v>
      </c>
      <c r="F568" s="69" t="s">
        <v>51</v>
      </c>
      <c r="G568" s="65" t="s">
        <v>356</v>
      </c>
      <c r="H568" s="31" t="s">
        <v>124</v>
      </c>
      <c r="I568" s="31" t="s">
        <v>457</v>
      </c>
      <c r="J568" s="31" t="s">
        <v>164</v>
      </c>
      <c r="K568" s="31" t="s">
        <v>339</v>
      </c>
      <c r="L568" s="66" t="s">
        <v>157</v>
      </c>
      <c r="M568" s="66" t="s">
        <v>12</v>
      </c>
      <c r="N568" s="52" t="s">
        <v>509</v>
      </c>
      <c r="O568" s="94">
        <v>6860000</v>
      </c>
      <c r="P568" s="94">
        <v>0</v>
      </c>
      <c r="Q568" s="94">
        <v>0</v>
      </c>
      <c r="R568" s="94">
        <v>0</v>
      </c>
      <c r="S568" s="94">
        <v>0</v>
      </c>
      <c r="T568" s="94">
        <v>0</v>
      </c>
    </row>
    <row r="569" spans="2:20" s="10" customFormat="1" ht="38.25" hidden="1" customHeight="1">
      <c r="B569" s="177"/>
      <c r="C569" s="118" t="s">
        <v>459</v>
      </c>
      <c r="D569" s="32" t="s">
        <v>191</v>
      </c>
      <c r="E569" s="38" t="s">
        <v>56</v>
      </c>
      <c r="F569" s="69" t="s">
        <v>51</v>
      </c>
      <c r="G569" s="65" t="s">
        <v>356</v>
      </c>
      <c r="H569" s="31" t="s">
        <v>124</v>
      </c>
      <c r="I569" s="31" t="s">
        <v>457</v>
      </c>
      <c r="J569" s="31" t="s">
        <v>460</v>
      </c>
      <c r="K569" s="31" t="s">
        <v>339</v>
      </c>
      <c r="L569" s="66" t="s">
        <v>157</v>
      </c>
      <c r="M569" s="66"/>
      <c r="N569" s="31"/>
      <c r="O569" s="94">
        <f t="shared" ref="O569:T571" si="187">O570</f>
        <v>0</v>
      </c>
      <c r="P569" s="94">
        <f t="shared" si="187"/>
        <v>0</v>
      </c>
      <c r="Q569" s="94">
        <f t="shared" si="187"/>
        <v>0</v>
      </c>
      <c r="R569" s="94">
        <f t="shared" si="187"/>
        <v>0</v>
      </c>
      <c r="S569" s="94">
        <f t="shared" si="187"/>
        <v>0</v>
      </c>
      <c r="T569" s="94">
        <f t="shared" si="187"/>
        <v>0</v>
      </c>
    </row>
    <row r="570" spans="2:20" s="10" customFormat="1" ht="36" hidden="1" customHeight="1">
      <c r="B570" s="177"/>
      <c r="C570" s="118" t="s">
        <v>160</v>
      </c>
      <c r="D570" s="32" t="s">
        <v>191</v>
      </c>
      <c r="E570" s="38" t="s">
        <v>56</v>
      </c>
      <c r="F570" s="69" t="s">
        <v>51</v>
      </c>
      <c r="G570" s="65" t="s">
        <v>356</v>
      </c>
      <c r="H570" s="31" t="s">
        <v>124</v>
      </c>
      <c r="I570" s="31" t="s">
        <v>457</v>
      </c>
      <c r="J570" s="31" t="s">
        <v>460</v>
      </c>
      <c r="K570" s="31" t="s">
        <v>339</v>
      </c>
      <c r="L570" s="66" t="s">
        <v>157</v>
      </c>
      <c r="M570" s="66" t="s">
        <v>16</v>
      </c>
      <c r="N570" s="31"/>
      <c r="O570" s="94">
        <f t="shared" si="187"/>
        <v>0</v>
      </c>
      <c r="P570" s="94">
        <f t="shared" si="187"/>
        <v>0</v>
      </c>
      <c r="Q570" s="94">
        <f t="shared" si="187"/>
        <v>0</v>
      </c>
      <c r="R570" s="94">
        <f t="shared" si="187"/>
        <v>0</v>
      </c>
      <c r="S570" s="94">
        <f t="shared" si="187"/>
        <v>0</v>
      </c>
      <c r="T570" s="94">
        <f t="shared" si="187"/>
        <v>0</v>
      </c>
    </row>
    <row r="571" spans="2:20" s="10" customFormat="1" ht="25.5" hidden="1" customHeight="1">
      <c r="B571" s="177"/>
      <c r="C571" s="172" t="s">
        <v>355</v>
      </c>
      <c r="D571" s="32" t="s">
        <v>191</v>
      </c>
      <c r="E571" s="38" t="s">
        <v>56</v>
      </c>
      <c r="F571" s="69" t="s">
        <v>51</v>
      </c>
      <c r="G571" s="65" t="s">
        <v>356</v>
      </c>
      <c r="H571" s="31" t="s">
        <v>124</v>
      </c>
      <c r="I571" s="31" t="s">
        <v>457</v>
      </c>
      <c r="J571" s="31" t="s">
        <v>460</v>
      </c>
      <c r="K571" s="31" t="s">
        <v>339</v>
      </c>
      <c r="L571" s="66" t="s">
        <v>157</v>
      </c>
      <c r="M571" s="66" t="s">
        <v>12</v>
      </c>
      <c r="N571" s="31"/>
      <c r="O571" s="94">
        <f t="shared" si="187"/>
        <v>0</v>
      </c>
      <c r="P571" s="94">
        <f t="shared" si="187"/>
        <v>0</v>
      </c>
      <c r="Q571" s="94">
        <f t="shared" si="187"/>
        <v>0</v>
      </c>
      <c r="R571" s="94">
        <f t="shared" si="187"/>
        <v>0</v>
      </c>
      <c r="S571" s="94">
        <f t="shared" si="187"/>
        <v>0</v>
      </c>
      <c r="T571" s="94">
        <f t="shared" si="187"/>
        <v>0</v>
      </c>
    </row>
    <row r="572" spans="2:20" s="10" customFormat="1" ht="21" hidden="1" customHeight="1">
      <c r="B572" s="177"/>
      <c r="C572" s="12" t="s">
        <v>1</v>
      </c>
      <c r="D572" s="32" t="s">
        <v>191</v>
      </c>
      <c r="E572" s="38" t="s">
        <v>56</v>
      </c>
      <c r="F572" s="69" t="s">
        <v>51</v>
      </c>
      <c r="G572" s="65" t="s">
        <v>356</v>
      </c>
      <c r="H572" s="31" t="s">
        <v>124</v>
      </c>
      <c r="I572" s="31" t="s">
        <v>457</v>
      </c>
      <c r="J572" s="31" t="s">
        <v>460</v>
      </c>
      <c r="K572" s="31" t="s">
        <v>339</v>
      </c>
      <c r="L572" s="66" t="s">
        <v>157</v>
      </c>
      <c r="M572" s="66" t="s">
        <v>12</v>
      </c>
      <c r="N572" s="11" t="s">
        <v>79</v>
      </c>
      <c r="O572" s="94">
        <v>0</v>
      </c>
      <c r="P572" s="94">
        <v>0</v>
      </c>
      <c r="Q572" s="94">
        <v>0</v>
      </c>
      <c r="R572" s="94">
        <v>0</v>
      </c>
      <c r="S572" s="94">
        <v>0</v>
      </c>
      <c r="T572" s="94">
        <v>0</v>
      </c>
    </row>
    <row r="573" spans="2:20" s="10" customFormat="1" ht="37.5" customHeight="1">
      <c r="B573" s="177"/>
      <c r="C573" s="12" t="s">
        <v>536</v>
      </c>
      <c r="D573" s="32" t="s">
        <v>191</v>
      </c>
      <c r="E573" s="38" t="s">
        <v>56</v>
      </c>
      <c r="F573" s="69" t="s">
        <v>51</v>
      </c>
      <c r="G573" s="65" t="s">
        <v>356</v>
      </c>
      <c r="H573" s="31" t="s">
        <v>124</v>
      </c>
      <c r="I573" s="31" t="s">
        <v>457</v>
      </c>
      <c r="J573" s="31" t="s">
        <v>165</v>
      </c>
      <c r="K573" s="31" t="s">
        <v>252</v>
      </c>
      <c r="L573" s="66" t="s">
        <v>157</v>
      </c>
      <c r="M573" s="66"/>
      <c r="N573" s="31"/>
      <c r="O573" s="94">
        <f t="shared" ref="O573:P575" si="188">O574</f>
        <v>5760895.8399999999</v>
      </c>
      <c r="P573" s="94">
        <f t="shared" si="188"/>
        <v>0</v>
      </c>
      <c r="Q573" s="94">
        <v>0</v>
      </c>
      <c r="R573" s="94">
        <v>0</v>
      </c>
      <c r="S573" s="94">
        <v>0</v>
      </c>
      <c r="T573" s="94">
        <v>0</v>
      </c>
    </row>
    <row r="574" spans="2:20" s="10" customFormat="1" ht="21" customHeight="1">
      <c r="B574" s="177"/>
      <c r="C574" s="118" t="s">
        <v>160</v>
      </c>
      <c r="D574" s="32" t="s">
        <v>191</v>
      </c>
      <c r="E574" s="38" t="s">
        <v>56</v>
      </c>
      <c r="F574" s="69" t="s">
        <v>51</v>
      </c>
      <c r="G574" s="65" t="s">
        <v>356</v>
      </c>
      <c r="H574" s="31" t="s">
        <v>124</v>
      </c>
      <c r="I574" s="31" t="s">
        <v>457</v>
      </c>
      <c r="J574" s="31" t="s">
        <v>165</v>
      </c>
      <c r="K574" s="31" t="s">
        <v>252</v>
      </c>
      <c r="L574" s="66" t="s">
        <v>157</v>
      </c>
      <c r="M574" s="66" t="s">
        <v>16</v>
      </c>
      <c r="N574" s="31"/>
      <c r="O574" s="94">
        <f t="shared" si="188"/>
        <v>5760895.8399999999</v>
      </c>
      <c r="P574" s="94">
        <f t="shared" si="188"/>
        <v>0</v>
      </c>
      <c r="Q574" s="94">
        <v>0</v>
      </c>
      <c r="R574" s="94">
        <v>0</v>
      </c>
      <c r="S574" s="94">
        <v>0</v>
      </c>
      <c r="T574" s="94">
        <v>0</v>
      </c>
    </row>
    <row r="575" spans="2:20" s="10" customFormat="1" ht="21" hidden="1" customHeight="1">
      <c r="B575" s="177"/>
      <c r="C575" s="172" t="s">
        <v>355</v>
      </c>
      <c r="D575" s="32" t="s">
        <v>191</v>
      </c>
      <c r="E575" s="38" t="s">
        <v>56</v>
      </c>
      <c r="F575" s="69" t="s">
        <v>51</v>
      </c>
      <c r="G575" s="65" t="s">
        <v>356</v>
      </c>
      <c r="H575" s="31" t="s">
        <v>124</v>
      </c>
      <c r="I575" s="31" t="s">
        <v>457</v>
      </c>
      <c r="J575" s="31" t="s">
        <v>165</v>
      </c>
      <c r="K575" s="31" t="s">
        <v>252</v>
      </c>
      <c r="L575" s="66" t="s">
        <v>157</v>
      </c>
      <c r="M575" s="66" t="s">
        <v>12</v>
      </c>
      <c r="N575" s="31"/>
      <c r="O575" s="94">
        <f t="shared" si="188"/>
        <v>5760895.8399999999</v>
      </c>
      <c r="P575" s="94">
        <f t="shared" si="188"/>
        <v>0</v>
      </c>
      <c r="Q575" s="94">
        <v>0</v>
      </c>
      <c r="R575" s="94">
        <v>0</v>
      </c>
      <c r="S575" s="94">
        <v>0</v>
      </c>
      <c r="T575" s="94">
        <v>0</v>
      </c>
    </row>
    <row r="576" spans="2:20" s="10" customFormat="1" ht="21" hidden="1" customHeight="1">
      <c r="B576" s="177"/>
      <c r="C576" s="12" t="s">
        <v>1</v>
      </c>
      <c r="D576" s="32" t="s">
        <v>191</v>
      </c>
      <c r="E576" s="38" t="s">
        <v>56</v>
      </c>
      <c r="F576" s="69" t="s">
        <v>51</v>
      </c>
      <c r="G576" s="65" t="s">
        <v>356</v>
      </c>
      <c r="H576" s="31" t="s">
        <v>124</v>
      </c>
      <c r="I576" s="31" t="s">
        <v>457</v>
      </c>
      <c r="J576" s="31" t="s">
        <v>165</v>
      </c>
      <c r="K576" s="31" t="s">
        <v>252</v>
      </c>
      <c r="L576" s="66" t="s">
        <v>157</v>
      </c>
      <c r="M576" s="66" t="s">
        <v>12</v>
      </c>
      <c r="N576" s="31" t="s">
        <v>79</v>
      </c>
      <c r="O576" s="94">
        <v>5760895.8399999999</v>
      </c>
      <c r="P576" s="94">
        <v>0</v>
      </c>
      <c r="Q576" s="94">
        <v>0</v>
      </c>
      <c r="R576" s="94">
        <v>0</v>
      </c>
      <c r="S576" s="94">
        <v>0</v>
      </c>
      <c r="T576" s="94">
        <v>0</v>
      </c>
    </row>
    <row r="577" spans="2:20" s="10" customFormat="1" ht="37.5" customHeight="1">
      <c r="B577" s="177"/>
      <c r="C577" s="12" t="s">
        <v>536</v>
      </c>
      <c r="D577" s="32" t="s">
        <v>191</v>
      </c>
      <c r="E577" s="38" t="s">
        <v>56</v>
      </c>
      <c r="F577" s="69" t="s">
        <v>51</v>
      </c>
      <c r="G577" s="65" t="s">
        <v>356</v>
      </c>
      <c r="H577" s="31" t="s">
        <v>124</v>
      </c>
      <c r="I577" s="31" t="s">
        <v>457</v>
      </c>
      <c r="J577" s="31" t="s">
        <v>469</v>
      </c>
      <c r="K577" s="31" t="s">
        <v>252</v>
      </c>
      <c r="L577" s="66" t="s">
        <v>157</v>
      </c>
      <c r="M577" s="66"/>
      <c r="N577" s="31"/>
      <c r="O577" s="94">
        <f t="shared" ref="O577:P579" si="189">O578</f>
        <v>855117.98</v>
      </c>
      <c r="P577" s="94">
        <f t="shared" si="189"/>
        <v>0</v>
      </c>
      <c r="Q577" s="94">
        <v>0</v>
      </c>
      <c r="R577" s="94">
        <v>0</v>
      </c>
      <c r="S577" s="94">
        <v>0</v>
      </c>
      <c r="T577" s="94">
        <v>0</v>
      </c>
    </row>
    <row r="578" spans="2:20" s="10" customFormat="1" ht="21" customHeight="1">
      <c r="B578" s="177"/>
      <c r="C578" s="118" t="s">
        <v>160</v>
      </c>
      <c r="D578" s="32" t="s">
        <v>191</v>
      </c>
      <c r="E578" s="38" t="s">
        <v>56</v>
      </c>
      <c r="F578" s="69" t="s">
        <v>51</v>
      </c>
      <c r="G578" s="65" t="s">
        <v>356</v>
      </c>
      <c r="H578" s="31" t="s">
        <v>124</v>
      </c>
      <c r="I578" s="31" t="s">
        <v>457</v>
      </c>
      <c r="J578" s="31" t="s">
        <v>469</v>
      </c>
      <c r="K578" s="31" t="s">
        <v>252</v>
      </c>
      <c r="L578" s="66" t="s">
        <v>157</v>
      </c>
      <c r="M578" s="66" t="s">
        <v>16</v>
      </c>
      <c r="N578" s="31"/>
      <c r="O578" s="94">
        <f t="shared" si="189"/>
        <v>855117.98</v>
      </c>
      <c r="P578" s="94">
        <f t="shared" si="189"/>
        <v>0</v>
      </c>
      <c r="Q578" s="94">
        <v>0</v>
      </c>
      <c r="R578" s="94">
        <v>0</v>
      </c>
      <c r="S578" s="94">
        <v>0</v>
      </c>
      <c r="T578" s="94">
        <v>0</v>
      </c>
    </row>
    <row r="579" spans="2:20" s="10" customFormat="1" ht="21" hidden="1" customHeight="1">
      <c r="B579" s="177"/>
      <c r="C579" s="172" t="s">
        <v>355</v>
      </c>
      <c r="D579" s="32" t="s">
        <v>191</v>
      </c>
      <c r="E579" s="38" t="s">
        <v>56</v>
      </c>
      <c r="F579" s="69" t="s">
        <v>51</v>
      </c>
      <c r="G579" s="65" t="s">
        <v>356</v>
      </c>
      <c r="H579" s="31" t="s">
        <v>124</v>
      </c>
      <c r="I579" s="31" t="s">
        <v>457</v>
      </c>
      <c r="J579" s="31" t="s">
        <v>469</v>
      </c>
      <c r="K579" s="31" t="s">
        <v>252</v>
      </c>
      <c r="L579" s="66" t="s">
        <v>157</v>
      </c>
      <c r="M579" s="66" t="s">
        <v>12</v>
      </c>
      <c r="N579" s="31"/>
      <c r="O579" s="94">
        <f t="shared" si="189"/>
        <v>855117.98</v>
      </c>
      <c r="P579" s="94">
        <f t="shared" si="189"/>
        <v>0</v>
      </c>
      <c r="Q579" s="94">
        <v>0</v>
      </c>
      <c r="R579" s="94">
        <v>0</v>
      </c>
      <c r="S579" s="94">
        <v>0</v>
      </c>
      <c r="T579" s="94">
        <v>0</v>
      </c>
    </row>
    <row r="580" spans="2:20" s="10" customFormat="1" ht="21" hidden="1" customHeight="1">
      <c r="B580" s="177"/>
      <c r="C580" s="12" t="s">
        <v>1</v>
      </c>
      <c r="D580" s="32" t="s">
        <v>191</v>
      </c>
      <c r="E580" s="38" t="s">
        <v>56</v>
      </c>
      <c r="F580" s="69" t="s">
        <v>51</v>
      </c>
      <c r="G580" s="65" t="s">
        <v>356</v>
      </c>
      <c r="H580" s="31" t="s">
        <v>124</v>
      </c>
      <c r="I580" s="31" t="s">
        <v>457</v>
      </c>
      <c r="J580" s="31" t="s">
        <v>469</v>
      </c>
      <c r="K580" s="31" t="s">
        <v>252</v>
      </c>
      <c r="L580" s="66" t="s">
        <v>157</v>
      </c>
      <c r="M580" s="66" t="s">
        <v>12</v>
      </c>
      <c r="N580" s="31" t="s">
        <v>79</v>
      </c>
      <c r="O580" s="94">
        <v>855117.98</v>
      </c>
      <c r="P580" s="94">
        <f>P581</f>
        <v>0</v>
      </c>
      <c r="Q580" s="94">
        <v>0</v>
      </c>
      <c r="R580" s="94">
        <v>0</v>
      </c>
      <c r="S580" s="94">
        <v>0</v>
      </c>
      <c r="T580" s="94">
        <v>0</v>
      </c>
    </row>
    <row r="581" spans="2:20" s="10" customFormat="1" ht="20.25" customHeight="1">
      <c r="B581" s="177"/>
      <c r="C581" s="12" t="s">
        <v>312</v>
      </c>
      <c r="D581" s="32" t="s">
        <v>191</v>
      </c>
      <c r="E581" s="11" t="s">
        <v>207</v>
      </c>
      <c r="F581" s="65" t="s">
        <v>84</v>
      </c>
      <c r="G581" s="65"/>
      <c r="H581" s="31"/>
      <c r="I581" s="31"/>
      <c r="J581" s="31"/>
      <c r="K581" s="31"/>
      <c r="L581" s="66"/>
      <c r="M581" s="66"/>
      <c r="N581" s="31"/>
      <c r="O581" s="94">
        <f t="shared" ref="O581:T581" si="190">O582+O589</f>
        <v>14500</v>
      </c>
      <c r="P581" s="94">
        <f t="shared" si="190"/>
        <v>0</v>
      </c>
      <c r="Q581" s="94">
        <f t="shared" si="190"/>
        <v>14500</v>
      </c>
      <c r="R581" s="94">
        <f t="shared" si="190"/>
        <v>0</v>
      </c>
      <c r="S581" s="94">
        <f t="shared" si="190"/>
        <v>14500</v>
      </c>
      <c r="T581" s="94">
        <f t="shared" si="190"/>
        <v>0</v>
      </c>
    </row>
    <row r="582" spans="2:20" s="10" customFormat="1" ht="20.25" customHeight="1">
      <c r="B582" s="177"/>
      <c r="C582" s="33" t="s">
        <v>387</v>
      </c>
      <c r="D582" s="32" t="s">
        <v>191</v>
      </c>
      <c r="E582" s="11" t="s">
        <v>207</v>
      </c>
      <c r="F582" s="65" t="s">
        <v>56</v>
      </c>
      <c r="G582" s="65"/>
      <c r="H582" s="31"/>
      <c r="I582" s="31"/>
      <c r="J582" s="31"/>
      <c r="K582" s="31"/>
      <c r="L582" s="66"/>
      <c r="M582" s="66"/>
      <c r="N582" s="31"/>
      <c r="O582" s="94">
        <f>O583</f>
        <v>10000</v>
      </c>
      <c r="P582" s="94">
        <f t="shared" ref="P582:T583" si="191">P583</f>
        <v>0</v>
      </c>
      <c r="Q582" s="94">
        <f t="shared" si="191"/>
        <v>10000</v>
      </c>
      <c r="R582" s="94">
        <f t="shared" si="191"/>
        <v>0</v>
      </c>
      <c r="S582" s="94">
        <f t="shared" si="191"/>
        <v>10000</v>
      </c>
      <c r="T582" s="94">
        <f t="shared" si="191"/>
        <v>0</v>
      </c>
    </row>
    <row r="583" spans="2:20" s="10" customFormat="1" ht="76.5" customHeight="1">
      <c r="B583" s="177"/>
      <c r="C583" s="118" t="s">
        <v>415</v>
      </c>
      <c r="D583" s="32" t="s">
        <v>191</v>
      </c>
      <c r="E583" s="11" t="s">
        <v>207</v>
      </c>
      <c r="F583" s="65" t="s">
        <v>56</v>
      </c>
      <c r="G583" s="65" t="s">
        <v>162</v>
      </c>
      <c r="H583" s="31" t="s">
        <v>157</v>
      </c>
      <c r="I583" s="31" t="s">
        <v>84</v>
      </c>
      <c r="J583" s="31" t="s">
        <v>157</v>
      </c>
      <c r="K583" s="31" t="s">
        <v>83</v>
      </c>
      <c r="L583" s="66" t="s">
        <v>157</v>
      </c>
      <c r="M583" s="66"/>
      <c r="N583" s="31"/>
      <c r="O583" s="94">
        <f>O584</f>
        <v>10000</v>
      </c>
      <c r="P583" s="94">
        <f t="shared" si="191"/>
        <v>0</v>
      </c>
      <c r="Q583" s="94">
        <f t="shared" si="191"/>
        <v>10000</v>
      </c>
      <c r="R583" s="94">
        <f t="shared" si="191"/>
        <v>0</v>
      </c>
      <c r="S583" s="94">
        <f t="shared" si="191"/>
        <v>10000</v>
      </c>
      <c r="T583" s="94">
        <f t="shared" si="191"/>
        <v>0</v>
      </c>
    </row>
    <row r="584" spans="2:20" s="3" customFormat="1" ht="79.5" customHeight="1">
      <c r="B584" s="173"/>
      <c r="C584" s="139" t="s">
        <v>34</v>
      </c>
      <c r="D584" s="32" t="s">
        <v>191</v>
      </c>
      <c r="E584" s="11" t="s">
        <v>207</v>
      </c>
      <c r="F584" s="65" t="s">
        <v>56</v>
      </c>
      <c r="G584" s="65" t="s">
        <v>162</v>
      </c>
      <c r="H584" s="31" t="s">
        <v>123</v>
      </c>
      <c r="I584" s="31" t="s">
        <v>84</v>
      </c>
      <c r="J584" s="31" t="s">
        <v>157</v>
      </c>
      <c r="K584" s="31" t="s">
        <v>83</v>
      </c>
      <c r="L584" s="66" t="s">
        <v>157</v>
      </c>
      <c r="M584" s="66"/>
      <c r="N584" s="42"/>
      <c r="O584" s="94">
        <f t="shared" ref="O584:T585" si="192">O585</f>
        <v>10000</v>
      </c>
      <c r="P584" s="94">
        <f t="shared" si="192"/>
        <v>0</v>
      </c>
      <c r="Q584" s="94">
        <f t="shared" si="192"/>
        <v>10000</v>
      </c>
      <c r="R584" s="94">
        <f t="shared" si="192"/>
        <v>0</v>
      </c>
      <c r="S584" s="94">
        <f t="shared" si="192"/>
        <v>10000</v>
      </c>
      <c r="T584" s="94">
        <f t="shared" si="192"/>
        <v>0</v>
      </c>
    </row>
    <row r="585" spans="2:20" s="3" customFormat="1" ht="77.25" customHeight="1">
      <c r="B585" s="173"/>
      <c r="C585" s="126" t="s">
        <v>416</v>
      </c>
      <c r="D585" s="32" t="s">
        <v>191</v>
      </c>
      <c r="E585" s="11" t="s">
        <v>207</v>
      </c>
      <c r="F585" s="65" t="s">
        <v>56</v>
      </c>
      <c r="G585" s="65" t="s">
        <v>162</v>
      </c>
      <c r="H585" s="31" t="s">
        <v>123</v>
      </c>
      <c r="I585" s="31" t="s">
        <v>48</v>
      </c>
      <c r="J585" s="31" t="s">
        <v>157</v>
      </c>
      <c r="K585" s="31" t="s">
        <v>83</v>
      </c>
      <c r="L585" s="66" t="s">
        <v>157</v>
      </c>
      <c r="M585" s="66"/>
      <c r="N585" s="42"/>
      <c r="O585" s="94">
        <f>O586</f>
        <v>10000</v>
      </c>
      <c r="P585" s="94">
        <f t="shared" si="192"/>
        <v>0</v>
      </c>
      <c r="Q585" s="94">
        <f t="shared" si="192"/>
        <v>10000</v>
      </c>
      <c r="R585" s="94">
        <f t="shared" si="192"/>
        <v>0</v>
      </c>
      <c r="S585" s="94">
        <f t="shared" si="192"/>
        <v>10000</v>
      </c>
      <c r="T585" s="94">
        <f t="shared" si="192"/>
        <v>0</v>
      </c>
    </row>
    <row r="586" spans="2:20" s="3" customFormat="1" ht="39.75" customHeight="1">
      <c r="B586" s="173"/>
      <c r="C586" s="127" t="s">
        <v>388</v>
      </c>
      <c r="D586" s="32" t="s">
        <v>191</v>
      </c>
      <c r="E586" s="11" t="s">
        <v>207</v>
      </c>
      <c r="F586" s="65" t="s">
        <v>56</v>
      </c>
      <c r="G586" s="65" t="s">
        <v>162</v>
      </c>
      <c r="H586" s="31" t="s">
        <v>123</v>
      </c>
      <c r="I586" s="31" t="s">
        <v>48</v>
      </c>
      <c r="J586" s="31" t="s">
        <v>123</v>
      </c>
      <c r="K586" s="31" t="s">
        <v>275</v>
      </c>
      <c r="L586" s="66" t="s">
        <v>157</v>
      </c>
      <c r="M586" s="66"/>
      <c r="N586" s="42"/>
      <c r="O586" s="94">
        <f t="shared" ref="O586:T587" si="193">O587</f>
        <v>10000</v>
      </c>
      <c r="P586" s="94">
        <f t="shared" si="193"/>
        <v>0</v>
      </c>
      <c r="Q586" s="94">
        <f t="shared" si="193"/>
        <v>10000</v>
      </c>
      <c r="R586" s="94">
        <f t="shared" si="193"/>
        <v>0</v>
      </c>
      <c r="S586" s="94">
        <f t="shared" si="193"/>
        <v>10000</v>
      </c>
      <c r="T586" s="94">
        <f t="shared" si="193"/>
        <v>0</v>
      </c>
    </row>
    <row r="587" spans="2:20" s="3" customFormat="1" ht="36" customHeight="1">
      <c r="B587" s="173"/>
      <c r="C587" s="118" t="s">
        <v>160</v>
      </c>
      <c r="D587" s="32" t="s">
        <v>191</v>
      </c>
      <c r="E587" s="11" t="s">
        <v>207</v>
      </c>
      <c r="F587" s="65" t="s">
        <v>56</v>
      </c>
      <c r="G587" s="65" t="s">
        <v>162</v>
      </c>
      <c r="H587" s="31" t="s">
        <v>123</v>
      </c>
      <c r="I587" s="31" t="s">
        <v>48</v>
      </c>
      <c r="J587" s="31" t="s">
        <v>123</v>
      </c>
      <c r="K587" s="31" t="s">
        <v>275</v>
      </c>
      <c r="L587" s="66" t="s">
        <v>157</v>
      </c>
      <c r="M587" s="66" t="s">
        <v>16</v>
      </c>
      <c r="N587" s="42"/>
      <c r="O587" s="94">
        <f t="shared" si="193"/>
        <v>10000</v>
      </c>
      <c r="P587" s="94">
        <f t="shared" si="193"/>
        <v>0</v>
      </c>
      <c r="Q587" s="94">
        <f t="shared" si="193"/>
        <v>10000</v>
      </c>
      <c r="R587" s="94">
        <f t="shared" si="193"/>
        <v>0</v>
      </c>
      <c r="S587" s="94">
        <f t="shared" si="193"/>
        <v>10000</v>
      </c>
      <c r="T587" s="94">
        <f t="shared" si="193"/>
        <v>0</v>
      </c>
    </row>
    <row r="588" spans="2:20" s="3" customFormat="1" ht="29.25" hidden="1" customHeight="1">
      <c r="B588" s="173"/>
      <c r="C588" s="12" t="s">
        <v>45</v>
      </c>
      <c r="D588" s="32" t="s">
        <v>191</v>
      </c>
      <c r="E588" s="11" t="s">
        <v>207</v>
      </c>
      <c r="F588" s="65" t="s">
        <v>56</v>
      </c>
      <c r="G588" s="65" t="s">
        <v>162</v>
      </c>
      <c r="H588" s="31" t="s">
        <v>123</v>
      </c>
      <c r="I588" s="31" t="s">
        <v>48</v>
      </c>
      <c r="J588" s="31" t="s">
        <v>123</v>
      </c>
      <c r="K588" s="31" t="s">
        <v>275</v>
      </c>
      <c r="L588" s="66" t="s">
        <v>157</v>
      </c>
      <c r="M588" s="74" t="s">
        <v>12</v>
      </c>
      <c r="N588" s="42" t="s">
        <v>72</v>
      </c>
      <c r="O588" s="94">
        <v>10000</v>
      </c>
      <c r="P588" s="94">
        <f>P590</f>
        <v>0</v>
      </c>
      <c r="Q588" s="94">
        <v>10000</v>
      </c>
      <c r="R588" s="94">
        <f>R590</f>
        <v>0</v>
      </c>
      <c r="S588" s="94">
        <v>10000</v>
      </c>
      <c r="T588" s="94">
        <f>T590</f>
        <v>0</v>
      </c>
    </row>
    <row r="589" spans="2:20" s="10" customFormat="1" ht="20.25" customHeight="1">
      <c r="B589" s="177"/>
      <c r="C589" s="33" t="s">
        <v>313</v>
      </c>
      <c r="D589" s="32" t="s">
        <v>191</v>
      </c>
      <c r="E589" s="11" t="s">
        <v>207</v>
      </c>
      <c r="F589" s="65" t="s">
        <v>207</v>
      </c>
      <c r="G589" s="65"/>
      <c r="H589" s="31"/>
      <c r="I589" s="31"/>
      <c r="J589" s="31"/>
      <c r="K589" s="31"/>
      <c r="L589" s="66"/>
      <c r="M589" s="66"/>
      <c r="N589" s="31"/>
      <c r="O589" s="94">
        <f>O590</f>
        <v>4500</v>
      </c>
      <c r="P589" s="94">
        <f t="shared" ref="P589:T590" si="194">P590</f>
        <v>0</v>
      </c>
      <c r="Q589" s="94">
        <f t="shared" si="194"/>
        <v>4500</v>
      </c>
      <c r="R589" s="94">
        <f t="shared" si="194"/>
        <v>0</v>
      </c>
      <c r="S589" s="94">
        <f t="shared" si="194"/>
        <v>4500</v>
      </c>
      <c r="T589" s="94">
        <f t="shared" si="194"/>
        <v>0</v>
      </c>
    </row>
    <row r="590" spans="2:20" s="10" customFormat="1" ht="76.5" customHeight="1">
      <c r="B590" s="177"/>
      <c r="C590" s="118" t="s">
        <v>415</v>
      </c>
      <c r="D590" s="32" t="s">
        <v>191</v>
      </c>
      <c r="E590" s="11" t="s">
        <v>207</v>
      </c>
      <c r="F590" s="65" t="s">
        <v>207</v>
      </c>
      <c r="G590" s="65" t="s">
        <v>162</v>
      </c>
      <c r="H590" s="31" t="s">
        <v>157</v>
      </c>
      <c r="I590" s="31" t="s">
        <v>84</v>
      </c>
      <c r="J590" s="31" t="s">
        <v>157</v>
      </c>
      <c r="K590" s="31" t="s">
        <v>83</v>
      </c>
      <c r="L590" s="66" t="s">
        <v>157</v>
      </c>
      <c r="M590" s="66"/>
      <c r="N590" s="31"/>
      <c r="O590" s="94">
        <f>O591</f>
        <v>4500</v>
      </c>
      <c r="P590" s="94">
        <f t="shared" si="194"/>
        <v>0</v>
      </c>
      <c r="Q590" s="94">
        <f t="shared" si="194"/>
        <v>4500</v>
      </c>
      <c r="R590" s="94">
        <f t="shared" si="194"/>
        <v>0</v>
      </c>
      <c r="S590" s="94">
        <f t="shared" si="194"/>
        <v>4500</v>
      </c>
      <c r="T590" s="94">
        <f t="shared" si="194"/>
        <v>0</v>
      </c>
    </row>
    <row r="591" spans="2:20" s="3" customFormat="1" ht="58.5" customHeight="1">
      <c r="B591" s="173"/>
      <c r="C591" s="139" t="s">
        <v>409</v>
      </c>
      <c r="D591" s="32" t="s">
        <v>191</v>
      </c>
      <c r="E591" s="11" t="s">
        <v>207</v>
      </c>
      <c r="F591" s="65" t="s">
        <v>207</v>
      </c>
      <c r="G591" s="65" t="s">
        <v>162</v>
      </c>
      <c r="H591" s="31" t="s">
        <v>165</v>
      </c>
      <c r="I591" s="31" t="s">
        <v>84</v>
      </c>
      <c r="J591" s="31" t="s">
        <v>157</v>
      </c>
      <c r="K591" s="31" t="s">
        <v>83</v>
      </c>
      <c r="L591" s="66" t="s">
        <v>157</v>
      </c>
      <c r="M591" s="66"/>
      <c r="N591" s="42"/>
      <c r="O591" s="94">
        <f t="shared" ref="O591:T591" si="195">O592</f>
        <v>4500</v>
      </c>
      <c r="P591" s="94">
        <f t="shared" si="195"/>
        <v>0</v>
      </c>
      <c r="Q591" s="94">
        <f t="shared" si="195"/>
        <v>4500</v>
      </c>
      <c r="R591" s="94">
        <f t="shared" si="195"/>
        <v>0</v>
      </c>
      <c r="S591" s="94">
        <f t="shared" si="195"/>
        <v>4500</v>
      </c>
      <c r="T591" s="94">
        <f t="shared" si="195"/>
        <v>0</v>
      </c>
    </row>
    <row r="592" spans="2:20" s="3" customFormat="1" ht="36" customHeight="1">
      <c r="B592" s="173"/>
      <c r="C592" s="126" t="s">
        <v>6</v>
      </c>
      <c r="D592" s="32" t="s">
        <v>191</v>
      </c>
      <c r="E592" s="11" t="s">
        <v>207</v>
      </c>
      <c r="F592" s="65" t="s">
        <v>207</v>
      </c>
      <c r="G592" s="65" t="s">
        <v>162</v>
      </c>
      <c r="H592" s="31" t="s">
        <v>165</v>
      </c>
      <c r="I592" s="31" t="s">
        <v>48</v>
      </c>
      <c r="J592" s="31" t="s">
        <v>157</v>
      </c>
      <c r="K592" s="31" t="s">
        <v>83</v>
      </c>
      <c r="L592" s="66" t="s">
        <v>157</v>
      </c>
      <c r="M592" s="66"/>
      <c r="N592" s="42"/>
      <c r="O592" s="94">
        <f t="shared" ref="O592:T592" si="196">O593+O598+O603</f>
        <v>4500</v>
      </c>
      <c r="P592" s="94">
        <f t="shared" si="196"/>
        <v>0</v>
      </c>
      <c r="Q592" s="94">
        <f t="shared" si="196"/>
        <v>4500</v>
      </c>
      <c r="R592" s="94">
        <f t="shared" si="196"/>
        <v>0</v>
      </c>
      <c r="S592" s="94">
        <f t="shared" si="196"/>
        <v>4500</v>
      </c>
      <c r="T592" s="94">
        <f t="shared" si="196"/>
        <v>0</v>
      </c>
    </row>
    <row r="593" spans="2:20" s="3" customFormat="1" ht="57" customHeight="1">
      <c r="B593" s="173"/>
      <c r="C593" s="127" t="s">
        <v>26</v>
      </c>
      <c r="D593" s="32" t="s">
        <v>191</v>
      </c>
      <c r="E593" s="11" t="s">
        <v>207</v>
      </c>
      <c r="F593" s="65" t="s">
        <v>207</v>
      </c>
      <c r="G593" s="65" t="s">
        <v>162</v>
      </c>
      <c r="H593" s="31" t="s">
        <v>165</v>
      </c>
      <c r="I593" s="31" t="s">
        <v>48</v>
      </c>
      <c r="J593" s="31" t="s">
        <v>123</v>
      </c>
      <c r="K593" s="31" t="s">
        <v>62</v>
      </c>
      <c r="L593" s="66" t="s">
        <v>157</v>
      </c>
      <c r="M593" s="66"/>
      <c r="N593" s="42"/>
      <c r="O593" s="94">
        <f t="shared" ref="O593:T601" si="197">O594</f>
        <v>2000</v>
      </c>
      <c r="P593" s="94">
        <f t="shared" si="197"/>
        <v>0</v>
      </c>
      <c r="Q593" s="94">
        <f t="shared" si="197"/>
        <v>2000</v>
      </c>
      <c r="R593" s="94">
        <f t="shared" si="197"/>
        <v>0</v>
      </c>
      <c r="S593" s="94">
        <f t="shared" si="197"/>
        <v>2000</v>
      </c>
      <c r="T593" s="94">
        <f t="shared" si="197"/>
        <v>0</v>
      </c>
    </row>
    <row r="594" spans="2:20" s="3" customFormat="1" ht="36" customHeight="1">
      <c r="B594" s="173"/>
      <c r="C594" s="118" t="s">
        <v>160</v>
      </c>
      <c r="D594" s="32" t="s">
        <v>191</v>
      </c>
      <c r="E594" s="11" t="s">
        <v>207</v>
      </c>
      <c r="F594" s="65" t="s">
        <v>207</v>
      </c>
      <c r="G594" s="65" t="s">
        <v>162</v>
      </c>
      <c r="H594" s="31" t="s">
        <v>165</v>
      </c>
      <c r="I594" s="31" t="s">
        <v>48</v>
      </c>
      <c r="J594" s="31" t="s">
        <v>123</v>
      </c>
      <c r="K594" s="31" t="s">
        <v>62</v>
      </c>
      <c r="L594" s="66" t="s">
        <v>157</v>
      </c>
      <c r="M594" s="66" t="s">
        <v>16</v>
      </c>
      <c r="N594" s="42"/>
      <c r="O594" s="94">
        <f t="shared" si="197"/>
        <v>2000</v>
      </c>
      <c r="P594" s="94">
        <f t="shared" si="197"/>
        <v>0</v>
      </c>
      <c r="Q594" s="94">
        <f t="shared" si="197"/>
        <v>2000</v>
      </c>
      <c r="R594" s="94">
        <f t="shared" si="197"/>
        <v>0</v>
      </c>
      <c r="S594" s="94">
        <f t="shared" si="197"/>
        <v>2000</v>
      </c>
      <c r="T594" s="94">
        <f t="shared" si="197"/>
        <v>0</v>
      </c>
    </row>
    <row r="595" spans="2:20" s="3" customFormat="1" ht="25.5" hidden="1" customHeight="1">
      <c r="B595" s="173"/>
      <c r="C595" s="172" t="s">
        <v>355</v>
      </c>
      <c r="D595" s="32" t="s">
        <v>191</v>
      </c>
      <c r="E595" s="11" t="s">
        <v>207</v>
      </c>
      <c r="F595" s="65" t="s">
        <v>207</v>
      </c>
      <c r="G595" s="65" t="s">
        <v>162</v>
      </c>
      <c r="H595" s="31" t="s">
        <v>165</v>
      </c>
      <c r="I595" s="31" t="s">
        <v>48</v>
      </c>
      <c r="J595" s="31" t="s">
        <v>123</v>
      </c>
      <c r="K595" s="31" t="s">
        <v>62</v>
      </c>
      <c r="L595" s="66" t="s">
        <v>157</v>
      </c>
      <c r="M595" s="74" t="s">
        <v>12</v>
      </c>
      <c r="N595" s="42"/>
      <c r="O595" s="94">
        <f>O596</f>
        <v>2000</v>
      </c>
      <c r="P595" s="94">
        <f t="shared" si="197"/>
        <v>0</v>
      </c>
      <c r="Q595" s="94">
        <f t="shared" si="197"/>
        <v>2000</v>
      </c>
      <c r="R595" s="94">
        <f t="shared" si="197"/>
        <v>0</v>
      </c>
      <c r="S595" s="94">
        <f t="shared" si="197"/>
        <v>2000</v>
      </c>
      <c r="T595" s="94">
        <f t="shared" si="197"/>
        <v>0</v>
      </c>
    </row>
    <row r="596" spans="2:20" s="3" customFormat="1" ht="21" hidden="1" customHeight="1">
      <c r="B596" s="173"/>
      <c r="C596" s="12" t="s">
        <v>132</v>
      </c>
      <c r="D596" s="32" t="s">
        <v>191</v>
      </c>
      <c r="E596" s="11" t="s">
        <v>207</v>
      </c>
      <c r="F596" s="65" t="s">
        <v>207</v>
      </c>
      <c r="G596" s="65" t="s">
        <v>162</v>
      </c>
      <c r="H596" s="31" t="s">
        <v>165</v>
      </c>
      <c r="I596" s="31" t="s">
        <v>48</v>
      </c>
      <c r="J596" s="31" t="s">
        <v>123</v>
      </c>
      <c r="K596" s="31" t="s">
        <v>62</v>
      </c>
      <c r="L596" s="66" t="s">
        <v>157</v>
      </c>
      <c r="M596" s="66" t="s">
        <v>12</v>
      </c>
      <c r="N596" s="42" t="s">
        <v>75</v>
      </c>
      <c r="O596" s="94">
        <f>O597</f>
        <v>2000</v>
      </c>
      <c r="P596" s="94">
        <v>0</v>
      </c>
      <c r="Q596" s="94">
        <f>Q597</f>
        <v>2000</v>
      </c>
      <c r="R596" s="94">
        <v>0</v>
      </c>
      <c r="S596" s="94">
        <f>S597</f>
        <v>2000</v>
      </c>
      <c r="T596" s="94">
        <v>0</v>
      </c>
    </row>
    <row r="597" spans="2:20" s="3" customFormat="1" ht="38.25" hidden="1" customHeight="1">
      <c r="B597" s="173"/>
      <c r="C597" s="14" t="s">
        <v>437</v>
      </c>
      <c r="D597" s="32" t="s">
        <v>191</v>
      </c>
      <c r="E597" s="11" t="s">
        <v>207</v>
      </c>
      <c r="F597" s="65" t="s">
        <v>207</v>
      </c>
      <c r="G597" s="65" t="s">
        <v>162</v>
      </c>
      <c r="H597" s="31" t="s">
        <v>165</v>
      </c>
      <c r="I597" s="31" t="s">
        <v>48</v>
      </c>
      <c r="J597" s="31" t="s">
        <v>123</v>
      </c>
      <c r="K597" s="31" t="s">
        <v>62</v>
      </c>
      <c r="L597" s="66" t="s">
        <v>157</v>
      </c>
      <c r="M597" s="66" t="s">
        <v>12</v>
      </c>
      <c r="N597" s="52" t="s">
        <v>436</v>
      </c>
      <c r="O597" s="94">
        <v>2000</v>
      </c>
      <c r="P597" s="94">
        <v>0</v>
      </c>
      <c r="Q597" s="94">
        <v>2000</v>
      </c>
      <c r="R597" s="94">
        <v>0</v>
      </c>
      <c r="S597" s="94">
        <v>2000</v>
      </c>
      <c r="T597" s="94">
        <v>0</v>
      </c>
    </row>
    <row r="598" spans="2:20" s="3" customFormat="1" ht="21" customHeight="1">
      <c r="B598" s="173"/>
      <c r="C598" s="127" t="s">
        <v>27</v>
      </c>
      <c r="D598" s="32" t="s">
        <v>191</v>
      </c>
      <c r="E598" s="11" t="s">
        <v>207</v>
      </c>
      <c r="F598" s="65" t="s">
        <v>207</v>
      </c>
      <c r="G598" s="65" t="s">
        <v>162</v>
      </c>
      <c r="H598" s="31" t="s">
        <v>165</v>
      </c>
      <c r="I598" s="31" t="s">
        <v>48</v>
      </c>
      <c r="J598" s="31" t="s">
        <v>123</v>
      </c>
      <c r="K598" s="31" t="s">
        <v>272</v>
      </c>
      <c r="L598" s="66" t="s">
        <v>157</v>
      </c>
      <c r="M598" s="66"/>
      <c r="N598" s="42"/>
      <c r="O598" s="94">
        <f t="shared" si="197"/>
        <v>500</v>
      </c>
      <c r="P598" s="94">
        <f t="shared" si="197"/>
        <v>0</v>
      </c>
      <c r="Q598" s="94">
        <f t="shared" si="197"/>
        <v>500</v>
      </c>
      <c r="R598" s="94">
        <f t="shared" si="197"/>
        <v>0</v>
      </c>
      <c r="S598" s="94">
        <f t="shared" si="197"/>
        <v>500</v>
      </c>
      <c r="T598" s="94">
        <f t="shared" si="197"/>
        <v>0</v>
      </c>
    </row>
    <row r="599" spans="2:20" s="3" customFormat="1" ht="36" customHeight="1">
      <c r="B599" s="173"/>
      <c r="C599" s="118" t="s">
        <v>160</v>
      </c>
      <c r="D599" s="32" t="s">
        <v>191</v>
      </c>
      <c r="E599" s="11" t="s">
        <v>207</v>
      </c>
      <c r="F599" s="65" t="s">
        <v>207</v>
      </c>
      <c r="G599" s="65" t="s">
        <v>162</v>
      </c>
      <c r="H599" s="31" t="s">
        <v>165</v>
      </c>
      <c r="I599" s="31" t="s">
        <v>48</v>
      </c>
      <c r="J599" s="31" t="s">
        <v>123</v>
      </c>
      <c r="K599" s="31" t="s">
        <v>272</v>
      </c>
      <c r="L599" s="66" t="s">
        <v>157</v>
      </c>
      <c r="M599" s="66" t="s">
        <v>16</v>
      </c>
      <c r="N599" s="42"/>
      <c r="O599" s="94">
        <f t="shared" si="197"/>
        <v>500</v>
      </c>
      <c r="P599" s="94">
        <f t="shared" si="197"/>
        <v>0</v>
      </c>
      <c r="Q599" s="94">
        <f t="shared" si="197"/>
        <v>500</v>
      </c>
      <c r="R599" s="94">
        <f t="shared" si="197"/>
        <v>0</v>
      </c>
      <c r="S599" s="94">
        <f t="shared" si="197"/>
        <v>500</v>
      </c>
      <c r="T599" s="94">
        <f t="shared" si="197"/>
        <v>0</v>
      </c>
    </row>
    <row r="600" spans="2:20" s="3" customFormat="1" ht="25.5" hidden="1" customHeight="1">
      <c r="B600" s="173"/>
      <c r="C600" s="172" t="s">
        <v>355</v>
      </c>
      <c r="D600" s="32" t="s">
        <v>191</v>
      </c>
      <c r="E600" s="11" t="s">
        <v>207</v>
      </c>
      <c r="F600" s="65" t="s">
        <v>207</v>
      </c>
      <c r="G600" s="65" t="s">
        <v>162</v>
      </c>
      <c r="H600" s="31" t="s">
        <v>165</v>
      </c>
      <c r="I600" s="31" t="s">
        <v>48</v>
      </c>
      <c r="J600" s="31" t="s">
        <v>123</v>
      </c>
      <c r="K600" s="31" t="s">
        <v>272</v>
      </c>
      <c r="L600" s="66" t="s">
        <v>157</v>
      </c>
      <c r="M600" s="74" t="s">
        <v>12</v>
      </c>
      <c r="N600" s="42"/>
      <c r="O600" s="94">
        <f>O601</f>
        <v>500</v>
      </c>
      <c r="P600" s="94">
        <f t="shared" si="197"/>
        <v>0</v>
      </c>
      <c r="Q600" s="94">
        <f t="shared" si="197"/>
        <v>500</v>
      </c>
      <c r="R600" s="94">
        <f t="shared" si="197"/>
        <v>0</v>
      </c>
      <c r="S600" s="94">
        <f t="shared" si="197"/>
        <v>500</v>
      </c>
      <c r="T600" s="94">
        <f t="shared" si="197"/>
        <v>0</v>
      </c>
    </row>
    <row r="601" spans="2:20" s="3" customFormat="1" ht="21" hidden="1" customHeight="1">
      <c r="B601" s="173"/>
      <c r="C601" s="12" t="s">
        <v>132</v>
      </c>
      <c r="D601" s="32" t="s">
        <v>191</v>
      </c>
      <c r="E601" s="11" t="s">
        <v>207</v>
      </c>
      <c r="F601" s="65" t="s">
        <v>207</v>
      </c>
      <c r="G601" s="65" t="s">
        <v>162</v>
      </c>
      <c r="H601" s="31" t="s">
        <v>165</v>
      </c>
      <c r="I601" s="31" t="s">
        <v>48</v>
      </c>
      <c r="J601" s="31" t="s">
        <v>123</v>
      </c>
      <c r="K601" s="31" t="s">
        <v>272</v>
      </c>
      <c r="L601" s="66" t="s">
        <v>157</v>
      </c>
      <c r="M601" s="66" t="s">
        <v>12</v>
      </c>
      <c r="N601" s="42" t="s">
        <v>75</v>
      </c>
      <c r="O601" s="94">
        <f>O602</f>
        <v>500</v>
      </c>
      <c r="P601" s="94">
        <f t="shared" si="197"/>
        <v>0</v>
      </c>
      <c r="Q601" s="94">
        <f t="shared" si="197"/>
        <v>500</v>
      </c>
      <c r="R601" s="94">
        <f t="shared" si="197"/>
        <v>0</v>
      </c>
      <c r="S601" s="94">
        <f t="shared" si="197"/>
        <v>500</v>
      </c>
      <c r="T601" s="94">
        <f t="shared" si="197"/>
        <v>0</v>
      </c>
    </row>
    <row r="602" spans="2:20" s="3" customFormat="1" ht="38.25" hidden="1" customHeight="1">
      <c r="B602" s="173"/>
      <c r="C602" s="14" t="s">
        <v>437</v>
      </c>
      <c r="D602" s="32" t="s">
        <v>191</v>
      </c>
      <c r="E602" s="11" t="s">
        <v>207</v>
      </c>
      <c r="F602" s="65" t="s">
        <v>207</v>
      </c>
      <c r="G602" s="65" t="s">
        <v>162</v>
      </c>
      <c r="H602" s="31" t="s">
        <v>165</v>
      </c>
      <c r="I602" s="31" t="s">
        <v>48</v>
      </c>
      <c r="J602" s="31" t="s">
        <v>123</v>
      </c>
      <c r="K602" s="31" t="s">
        <v>272</v>
      </c>
      <c r="L602" s="66" t="s">
        <v>157</v>
      </c>
      <c r="M602" s="66" t="s">
        <v>12</v>
      </c>
      <c r="N602" s="52" t="s">
        <v>436</v>
      </c>
      <c r="O602" s="94">
        <v>500</v>
      </c>
      <c r="P602" s="94">
        <v>0</v>
      </c>
      <c r="Q602" s="94">
        <v>500</v>
      </c>
      <c r="R602" s="94">
        <v>0</v>
      </c>
      <c r="S602" s="94">
        <v>500</v>
      </c>
      <c r="T602" s="94">
        <v>0</v>
      </c>
    </row>
    <row r="603" spans="2:20" s="3" customFormat="1" ht="58.5" customHeight="1">
      <c r="B603" s="173"/>
      <c r="C603" s="127" t="s">
        <v>28</v>
      </c>
      <c r="D603" s="32" t="s">
        <v>191</v>
      </c>
      <c r="E603" s="11" t="s">
        <v>207</v>
      </c>
      <c r="F603" s="65" t="s">
        <v>207</v>
      </c>
      <c r="G603" s="65" t="s">
        <v>162</v>
      </c>
      <c r="H603" s="31" t="s">
        <v>165</v>
      </c>
      <c r="I603" s="31" t="s">
        <v>48</v>
      </c>
      <c r="J603" s="31" t="s">
        <v>123</v>
      </c>
      <c r="K603" s="31" t="s">
        <v>59</v>
      </c>
      <c r="L603" s="66" t="s">
        <v>157</v>
      </c>
      <c r="M603" s="66"/>
      <c r="N603" s="42"/>
      <c r="O603" s="94">
        <f t="shared" ref="O603:T603" si="198">O604:P604</f>
        <v>2000</v>
      </c>
      <c r="P603" s="94">
        <f t="shared" si="198"/>
        <v>0</v>
      </c>
      <c r="Q603" s="94">
        <f t="shared" si="198"/>
        <v>2000</v>
      </c>
      <c r="R603" s="94">
        <f t="shared" si="198"/>
        <v>0</v>
      </c>
      <c r="S603" s="94">
        <f t="shared" si="198"/>
        <v>2000</v>
      </c>
      <c r="T603" s="94">
        <f t="shared" si="198"/>
        <v>0</v>
      </c>
    </row>
    <row r="604" spans="2:20" s="3" customFormat="1" ht="36" customHeight="1">
      <c r="B604" s="173"/>
      <c r="C604" s="136" t="s">
        <v>160</v>
      </c>
      <c r="D604" s="32" t="s">
        <v>191</v>
      </c>
      <c r="E604" s="11" t="s">
        <v>207</v>
      </c>
      <c r="F604" s="65" t="s">
        <v>207</v>
      </c>
      <c r="G604" s="65" t="s">
        <v>162</v>
      </c>
      <c r="H604" s="31" t="s">
        <v>165</v>
      </c>
      <c r="I604" s="31" t="s">
        <v>48</v>
      </c>
      <c r="J604" s="31" t="s">
        <v>123</v>
      </c>
      <c r="K604" s="31" t="s">
        <v>59</v>
      </c>
      <c r="L604" s="66" t="s">
        <v>157</v>
      </c>
      <c r="M604" s="66" t="s">
        <v>16</v>
      </c>
      <c r="N604" s="42"/>
      <c r="O604" s="94">
        <f t="shared" ref="O604:T606" si="199">O605</f>
        <v>2000</v>
      </c>
      <c r="P604" s="94">
        <f t="shared" si="199"/>
        <v>0</v>
      </c>
      <c r="Q604" s="94">
        <f t="shared" si="199"/>
        <v>2000</v>
      </c>
      <c r="R604" s="94">
        <f t="shared" si="199"/>
        <v>0</v>
      </c>
      <c r="S604" s="94">
        <f t="shared" si="199"/>
        <v>2000</v>
      </c>
      <c r="T604" s="94">
        <f t="shared" si="199"/>
        <v>0</v>
      </c>
    </row>
    <row r="605" spans="2:20" s="3" customFormat="1" ht="25.5" hidden="1" customHeight="1">
      <c r="B605" s="173"/>
      <c r="C605" s="172" t="s">
        <v>355</v>
      </c>
      <c r="D605" s="32" t="s">
        <v>191</v>
      </c>
      <c r="E605" s="11" t="s">
        <v>207</v>
      </c>
      <c r="F605" s="65" t="s">
        <v>207</v>
      </c>
      <c r="G605" s="65" t="s">
        <v>162</v>
      </c>
      <c r="H605" s="31" t="s">
        <v>165</v>
      </c>
      <c r="I605" s="31" t="s">
        <v>48</v>
      </c>
      <c r="J605" s="31" t="s">
        <v>123</v>
      </c>
      <c r="K605" s="31" t="s">
        <v>59</v>
      </c>
      <c r="L605" s="66" t="s">
        <v>157</v>
      </c>
      <c r="M605" s="74" t="s">
        <v>12</v>
      </c>
      <c r="N605" s="42"/>
      <c r="O605" s="94">
        <f>O606</f>
        <v>2000</v>
      </c>
      <c r="P605" s="94">
        <f t="shared" si="199"/>
        <v>0</v>
      </c>
      <c r="Q605" s="94">
        <f t="shared" si="199"/>
        <v>2000</v>
      </c>
      <c r="R605" s="94">
        <f t="shared" si="199"/>
        <v>0</v>
      </c>
      <c r="S605" s="94">
        <f t="shared" si="199"/>
        <v>2000</v>
      </c>
      <c r="T605" s="94">
        <f t="shared" si="199"/>
        <v>0</v>
      </c>
    </row>
    <row r="606" spans="2:20" s="3" customFormat="1" ht="21" hidden="1" customHeight="1">
      <c r="B606" s="173"/>
      <c r="C606" s="12" t="s">
        <v>132</v>
      </c>
      <c r="D606" s="32" t="s">
        <v>191</v>
      </c>
      <c r="E606" s="11" t="s">
        <v>207</v>
      </c>
      <c r="F606" s="65" t="s">
        <v>207</v>
      </c>
      <c r="G606" s="65" t="s">
        <v>162</v>
      </c>
      <c r="H606" s="31" t="s">
        <v>165</v>
      </c>
      <c r="I606" s="31" t="s">
        <v>48</v>
      </c>
      <c r="J606" s="31" t="s">
        <v>123</v>
      </c>
      <c r="K606" s="31" t="s">
        <v>59</v>
      </c>
      <c r="L606" s="66" t="s">
        <v>157</v>
      </c>
      <c r="M606" s="66" t="s">
        <v>12</v>
      </c>
      <c r="N606" s="42" t="s">
        <v>75</v>
      </c>
      <c r="O606" s="94">
        <f>O607</f>
        <v>2000</v>
      </c>
      <c r="P606" s="94">
        <f t="shared" si="199"/>
        <v>0</v>
      </c>
      <c r="Q606" s="94">
        <f t="shared" si="199"/>
        <v>2000</v>
      </c>
      <c r="R606" s="94">
        <f t="shared" si="199"/>
        <v>0</v>
      </c>
      <c r="S606" s="94">
        <f t="shared" si="199"/>
        <v>2000</v>
      </c>
      <c r="T606" s="94">
        <f t="shared" si="199"/>
        <v>0</v>
      </c>
    </row>
    <row r="607" spans="2:20" s="3" customFormat="1" ht="38.25" hidden="1" customHeight="1">
      <c r="B607" s="173"/>
      <c r="C607" s="14" t="s">
        <v>437</v>
      </c>
      <c r="D607" s="32" t="s">
        <v>191</v>
      </c>
      <c r="E607" s="11" t="s">
        <v>207</v>
      </c>
      <c r="F607" s="65" t="s">
        <v>207</v>
      </c>
      <c r="G607" s="65" t="s">
        <v>162</v>
      </c>
      <c r="H607" s="31" t="s">
        <v>165</v>
      </c>
      <c r="I607" s="31" t="s">
        <v>48</v>
      </c>
      <c r="J607" s="31" t="s">
        <v>123</v>
      </c>
      <c r="K607" s="31" t="s">
        <v>59</v>
      </c>
      <c r="L607" s="66" t="s">
        <v>157</v>
      </c>
      <c r="M607" s="66" t="s">
        <v>12</v>
      </c>
      <c r="N607" s="52" t="s">
        <v>436</v>
      </c>
      <c r="O607" s="94">
        <v>2000</v>
      </c>
      <c r="P607" s="94">
        <v>0</v>
      </c>
      <c r="Q607" s="94">
        <v>2000</v>
      </c>
      <c r="R607" s="94">
        <v>0</v>
      </c>
      <c r="S607" s="94">
        <v>2000</v>
      </c>
      <c r="T607" s="94">
        <v>0</v>
      </c>
    </row>
    <row r="608" spans="2:20" s="3" customFormat="1" ht="21" customHeight="1">
      <c r="B608" s="173"/>
      <c r="C608" s="14" t="s">
        <v>184</v>
      </c>
      <c r="D608" s="32" t="s">
        <v>191</v>
      </c>
      <c r="E608" s="11" t="s">
        <v>60</v>
      </c>
      <c r="F608" s="65" t="s">
        <v>84</v>
      </c>
      <c r="G608" s="65"/>
      <c r="H608" s="31"/>
      <c r="I608" s="31"/>
      <c r="J608" s="31"/>
      <c r="K608" s="31"/>
      <c r="L608" s="66"/>
      <c r="M608" s="66"/>
      <c r="N608" s="11"/>
      <c r="O608" s="94">
        <f t="shared" ref="O608:T608" si="200">O609+O615</f>
        <v>185000</v>
      </c>
      <c r="P608" s="94">
        <f t="shared" si="200"/>
        <v>0</v>
      </c>
      <c r="Q608" s="94">
        <f t="shared" si="200"/>
        <v>155000</v>
      </c>
      <c r="R608" s="94">
        <f t="shared" si="200"/>
        <v>0</v>
      </c>
      <c r="S608" s="94">
        <f t="shared" si="200"/>
        <v>155000</v>
      </c>
      <c r="T608" s="94">
        <f t="shared" si="200"/>
        <v>0</v>
      </c>
    </row>
    <row r="609" spans="2:20" s="3" customFormat="1" ht="21" customHeight="1">
      <c r="B609" s="173"/>
      <c r="C609" s="14" t="s">
        <v>216</v>
      </c>
      <c r="D609" s="32" t="s">
        <v>191</v>
      </c>
      <c r="E609" s="11" t="s">
        <v>60</v>
      </c>
      <c r="F609" s="65" t="s">
        <v>48</v>
      </c>
      <c r="G609" s="65"/>
      <c r="H609" s="31"/>
      <c r="I609" s="31"/>
      <c r="J609" s="31"/>
      <c r="K609" s="31"/>
      <c r="L609" s="66"/>
      <c r="M609" s="66"/>
      <c r="N609" s="11"/>
      <c r="O609" s="94">
        <f t="shared" ref="O609:T613" si="201">O610</f>
        <v>0</v>
      </c>
      <c r="P609" s="94">
        <f t="shared" si="201"/>
        <v>0</v>
      </c>
      <c r="Q609" s="94">
        <f t="shared" si="201"/>
        <v>0</v>
      </c>
      <c r="R609" s="94">
        <f t="shared" si="201"/>
        <v>0</v>
      </c>
      <c r="S609" s="94">
        <f t="shared" si="201"/>
        <v>0</v>
      </c>
      <c r="T609" s="94">
        <f t="shared" si="201"/>
        <v>0</v>
      </c>
    </row>
    <row r="610" spans="2:20" s="3" customFormat="1" ht="78.75" hidden="1" customHeight="1">
      <c r="B610" s="173"/>
      <c r="C610" s="118" t="s">
        <v>415</v>
      </c>
      <c r="D610" s="32" t="s">
        <v>191</v>
      </c>
      <c r="E610" s="11" t="s">
        <v>60</v>
      </c>
      <c r="F610" s="65" t="s">
        <v>48</v>
      </c>
      <c r="G610" s="65" t="s">
        <v>162</v>
      </c>
      <c r="H610" s="31" t="s">
        <v>157</v>
      </c>
      <c r="I610" s="31" t="s">
        <v>84</v>
      </c>
      <c r="J610" s="31" t="s">
        <v>157</v>
      </c>
      <c r="K610" s="31" t="s">
        <v>83</v>
      </c>
      <c r="L610" s="66" t="s">
        <v>157</v>
      </c>
      <c r="M610" s="66"/>
      <c r="N610" s="11"/>
      <c r="O610" s="94">
        <f>O611</f>
        <v>0</v>
      </c>
      <c r="P610" s="94">
        <f t="shared" si="201"/>
        <v>0</v>
      </c>
      <c r="Q610" s="94">
        <f t="shared" si="201"/>
        <v>0</v>
      </c>
      <c r="R610" s="94">
        <f t="shared" si="201"/>
        <v>0</v>
      </c>
      <c r="S610" s="94">
        <f t="shared" si="201"/>
        <v>0</v>
      </c>
      <c r="T610" s="94">
        <f t="shared" si="201"/>
        <v>0</v>
      </c>
    </row>
    <row r="611" spans="2:20" s="3" customFormat="1" ht="74.25" hidden="1" customHeight="1">
      <c r="B611" s="173"/>
      <c r="C611" s="110" t="s">
        <v>34</v>
      </c>
      <c r="D611" s="32" t="s">
        <v>191</v>
      </c>
      <c r="E611" s="11" t="s">
        <v>60</v>
      </c>
      <c r="F611" s="65" t="s">
        <v>48</v>
      </c>
      <c r="G611" s="65" t="s">
        <v>162</v>
      </c>
      <c r="H611" s="31" t="s">
        <v>123</v>
      </c>
      <c r="I611" s="31" t="s">
        <v>84</v>
      </c>
      <c r="J611" s="31" t="s">
        <v>157</v>
      </c>
      <c r="K611" s="31" t="s">
        <v>83</v>
      </c>
      <c r="L611" s="66" t="s">
        <v>157</v>
      </c>
      <c r="M611" s="66"/>
      <c r="N611" s="11"/>
      <c r="O611" s="94">
        <f>O612</f>
        <v>0</v>
      </c>
      <c r="P611" s="94">
        <f t="shared" si="201"/>
        <v>0</v>
      </c>
      <c r="Q611" s="94">
        <f t="shared" si="201"/>
        <v>0</v>
      </c>
      <c r="R611" s="94">
        <f t="shared" si="201"/>
        <v>0</v>
      </c>
      <c r="S611" s="94">
        <f t="shared" si="201"/>
        <v>0</v>
      </c>
      <c r="T611" s="94">
        <f t="shared" si="201"/>
        <v>0</v>
      </c>
    </row>
    <row r="612" spans="2:20" s="3" customFormat="1" ht="133.5" hidden="1" customHeight="1">
      <c r="B612" s="173"/>
      <c r="C612" s="110" t="s">
        <v>238</v>
      </c>
      <c r="D612" s="32" t="s">
        <v>191</v>
      </c>
      <c r="E612" s="11" t="s">
        <v>60</v>
      </c>
      <c r="F612" s="65" t="s">
        <v>48</v>
      </c>
      <c r="G612" s="65" t="s">
        <v>162</v>
      </c>
      <c r="H612" s="31" t="s">
        <v>123</v>
      </c>
      <c r="I612" s="31" t="s">
        <v>48</v>
      </c>
      <c r="J612" s="31" t="s">
        <v>284</v>
      </c>
      <c r="K612" s="31" t="s">
        <v>274</v>
      </c>
      <c r="L612" s="66" t="s">
        <v>157</v>
      </c>
      <c r="M612" s="66"/>
      <c r="N612" s="11"/>
      <c r="O612" s="94">
        <f>O613</f>
        <v>0</v>
      </c>
      <c r="P612" s="94">
        <f t="shared" si="201"/>
        <v>0</v>
      </c>
      <c r="Q612" s="94">
        <f t="shared" si="201"/>
        <v>0</v>
      </c>
      <c r="R612" s="94">
        <f t="shared" si="201"/>
        <v>0</v>
      </c>
      <c r="S612" s="94">
        <f t="shared" si="201"/>
        <v>0</v>
      </c>
      <c r="T612" s="94">
        <f t="shared" si="201"/>
        <v>0</v>
      </c>
    </row>
    <row r="613" spans="2:20" s="3" customFormat="1" ht="21" hidden="1" customHeight="1">
      <c r="B613" s="173"/>
      <c r="C613" s="14" t="s">
        <v>82</v>
      </c>
      <c r="D613" s="32" t="s">
        <v>191</v>
      </c>
      <c r="E613" s="11" t="s">
        <v>60</v>
      </c>
      <c r="F613" s="65" t="s">
        <v>48</v>
      </c>
      <c r="G613" s="65" t="s">
        <v>162</v>
      </c>
      <c r="H613" s="31" t="s">
        <v>123</v>
      </c>
      <c r="I613" s="31" t="s">
        <v>48</v>
      </c>
      <c r="J613" s="31" t="s">
        <v>284</v>
      </c>
      <c r="K613" s="31" t="s">
        <v>274</v>
      </c>
      <c r="L613" s="66" t="s">
        <v>157</v>
      </c>
      <c r="M613" s="66" t="s">
        <v>214</v>
      </c>
      <c r="N613" s="11"/>
      <c r="O613" s="94">
        <f t="shared" si="201"/>
        <v>0</v>
      </c>
      <c r="P613" s="94">
        <f t="shared" si="201"/>
        <v>0</v>
      </c>
      <c r="Q613" s="94">
        <f t="shared" si="201"/>
        <v>0</v>
      </c>
      <c r="R613" s="94">
        <f t="shared" si="201"/>
        <v>0</v>
      </c>
      <c r="S613" s="94">
        <f t="shared" si="201"/>
        <v>0</v>
      </c>
      <c r="T613" s="94">
        <f t="shared" si="201"/>
        <v>0</v>
      </c>
    </row>
    <row r="614" spans="2:20" s="3" customFormat="1" ht="36" hidden="1" customHeight="1">
      <c r="B614" s="173"/>
      <c r="C614" s="12" t="s">
        <v>326</v>
      </c>
      <c r="D614" s="32" t="s">
        <v>191</v>
      </c>
      <c r="E614" s="11" t="s">
        <v>60</v>
      </c>
      <c r="F614" s="65" t="s">
        <v>48</v>
      </c>
      <c r="G614" s="65" t="s">
        <v>162</v>
      </c>
      <c r="H614" s="31" t="s">
        <v>123</v>
      </c>
      <c r="I614" s="31" t="s">
        <v>48</v>
      </c>
      <c r="J614" s="31" t="s">
        <v>284</v>
      </c>
      <c r="K614" s="31" t="s">
        <v>274</v>
      </c>
      <c r="L614" s="66" t="s">
        <v>157</v>
      </c>
      <c r="M614" s="66" t="s">
        <v>214</v>
      </c>
      <c r="N614" s="11" t="s">
        <v>215</v>
      </c>
      <c r="O614" s="203">
        <v>0</v>
      </c>
      <c r="P614" s="94">
        <v>0</v>
      </c>
      <c r="Q614" s="94">
        <v>0</v>
      </c>
      <c r="R614" s="94">
        <v>0</v>
      </c>
      <c r="S614" s="94">
        <v>0</v>
      </c>
      <c r="T614" s="94">
        <v>0</v>
      </c>
    </row>
    <row r="615" spans="2:20" s="3" customFormat="1" ht="21.75" customHeight="1">
      <c r="B615" s="173"/>
      <c r="C615" s="14" t="s">
        <v>89</v>
      </c>
      <c r="D615" s="32" t="s">
        <v>191</v>
      </c>
      <c r="E615" s="11" t="s">
        <v>60</v>
      </c>
      <c r="F615" s="65" t="s">
        <v>52</v>
      </c>
      <c r="G615" s="65"/>
      <c r="H615" s="31"/>
      <c r="I615" s="31"/>
      <c r="J615" s="31"/>
      <c r="K615" s="31"/>
      <c r="L615" s="66"/>
      <c r="M615" s="66"/>
      <c r="N615" s="11"/>
      <c r="O615" s="94">
        <f t="shared" ref="O615:T616" si="202">O616</f>
        <v>185000</v>
      </c>
      <c r="P615" s="94">
        <f t="shared" si="202"/>
        <v>0</v>
      </c>
      <c r="Q615" s="94">
        <f t="shared" si="202"/>
        <v>155000</v>
      </c>
      <c r="R615" s="94">
        <f t="shared" si="202"/>
        <v>0</v>
      </c>
      <c r="S615" s="94">
        <f t="shared" si="202"/>
        <v>155000</v>
      </c>
      <c r="T615" s="94">
        <f t="shared" si="202"/>
        <v>0</v>
      </c>
    </row>
    <row r="616" spans="2:20" s="3" customFormat="1" ht="77.25" customHeight="1">
      <c r="B616" s="173"/>
      <c r="C616" s="118" t="s">
        <v>415</v>
      </c>
      <c r="D616" s="32" t="s">
        <v>191</v>
      </c>
      <c r="E616" s="11" t="s">
        <v>60</v>
      </c>
      <c r="F616" s="65" t="s">
        <v>52</v>
      </c>
      <c r="G616" s="65" t="s">
        <v>162</v>
      </c>
      <c r="H616" s="31" t="s">
        <v>157</v>
      </c>
      <c r="I616" s="31" t="s">
        <v>84</v>
      </c>
      <c r="J616" s="31" t="s">
        <v>157</v>
      </c>
      <c r="K616" s="31" t="s">
        <v>83</v>
      </c>
      <c r="L616" s="66" t="s">
        <v>157</v>
      </c>
      <c r="M616" s="66"/>
      <c r="N616" s="11"/>
      <c r="O616" s="94">
        <f>O617</f>
        <v>185000</v>
      </c>
      <c r="P616" s="94">
        <f t="shared" si="202"/>
        <v>0</v>
      </c>
      <c r="Q616" s="94">
        <f t="shared" si="202"/>
        <v>155000</v>
      </c>
      <c r="R616" s="94">
        <f t="shared" si="202"/>
        <v>0</v>
      </c>
      <c r="S616" s="94">
        <f t="shared" si="202"/>
        <v>155000</v>
      </c>
      <c r="T616" s="94">
        <f t="shared" si="202"/>
        <v>0</v>
      </c>
    </row>
    <row r="617" spans="2:20" s="3" customFormat="1" ht="77.25" customHeight="1">
      <c r="B617" s="173"/>
      <c r="C617" s="110" t="s">
        <v>34</v>
      </c>
      <c r="D617" s="32" t="s">
        <v>191</v>
      </c>
      <c r="E617" s="11" t="s">
        <v>60</v>
      </c>
      <c r="F617" s="65" t="s">
        <v>52</v>
      </c>
      <c r="G617" s="65" t="s">
        <v>162</v>
      </c>
      <c r="H617" s="31" t="s">
        <v>123</v>
      </c>
      <c r="I617" s="31" t="s">
        <v>84</v>
      </c>
      <c r="J617" s="31" t="s">
        <v>157</v>
      </c>
      <c r="K617" s="31" t="s">
        <v>83</v>
      </c>
      <c r="L617" s="66" t="s">
        <v>157</v>
      </c>
      <c r="M617" s="66"/>
      <c r="N617" s="11"/>
      <c r="O617" s="94">
        <f t="shared" ref="O617:T620" si="203">O618</f>
        <v>185000</v>
      </c>
      <c r="P617" s="94">
        <f t="shared" si="203"/>
        <v>0</v>
      </c>
      <c r="Q617" s="94">
        <f t="shared" si="203"/>
        <v>155000</v>
      </c>
      <c r="R617" s="94">
        <f t="shared" si="203"/>
        <v>0</v>
      </c>
      <c r="S617" s="94">
        <f t="shared" si="203"/>
        <v>155000</v>
      </c>
      <c r="T617" s="94">
        <f t="shared" si="203"/>
        <v>0</v>
      </c>
    </row>
    <row r="618" spans="2:20" s="3" customFormat="1" ht="79.5" customHeight="1">
      <c r="B618" s="173"/>
      <c r="C618" s="110" t="s">
        <v>416</v>
      </c>
      <c r="D618" s="32" t="s">
        <v>191</v>
      </c>
      <c r="E618" s="11" t="s">
        <v>60</v>
      </c>
      <c r="F618" s="65" t="s">
        <v>52</v>
      </c>
      <c r="G618" s="65" t="s">
        <v>162</v>
      </c>
      <c r="H618" s="31" t="s">
        <v>123</v>
      </c>
      <c r="I618" s="31" t="s">
        <v>48</v>
      </c>
      <c r="J618" s="31" t="s">
        <v>157</v>
      </c>
      <c r="K618" s="31" t="s">
        <v>83</v>
      </c>
      <c r="L618" s="66" t="s">
        <v>157</v>
      </c>
      <c r="M618" s="66"/>
      <c r="N618" s="11"/>
      <c r="O618" s="94">
        <f t="shared" si="203"/>
        <v>185000</v>
      </c>
      <c r="P618" s="94">
        <f t="shared" si="203"/>
        <v>0</v>
      </c>
      <c r="Q618" s="94">
        <f t="shared" si="203"/>
        <v>155000</v>
      </c>
      <c r="R618" s="94">
        <f t="shared" si="203"/>
        <v>0</v>
      </c>
      <c r="S618" s="94">
        <f t="shared" si="203"/>
        <v>155000</v>
      </c>
      <c r="T618" s="94">
        <f t="shared" si="203"/>
        <v>0</v>
      </c>
    </row>
    <row r="619" spans="2:20" s="3" customFormat="1" ht="40.5" customHeight="1">
      <c r="B619" s="173"/>
      <c r="C619" s="110" t="s">
        <v>239</v>
      </c>
      <c r="D619" s="32" t="s">
        <v>191</v>
      </c>
      <c r="E619" s="11" t="s">
        <v>60</v>
      </c>
      <c r="F619" s="65" t="s">
        <v>52</v>
      </c>
      <c r="G619" s="65" t="s">
        <v>162</v>
      </c>
      <c r="H619" s="31" t="s">
        <v>123</v>
      </c>
      <c r="I619" s="31" t="s">
        <v>48</v>
      </c>
      <c r="J619" s="31" t="s">
        <v>123</v>
      </c>
      <c r="K619" s="31" t="s">
        <v>59</v>
      </c>
      <c r="L619" s="66" t="s">
        <v>157</v>
      </c>
      <c r="M619" s="66"/>
      <c r="N619" s="11"/>
      <c r="O619" s="94">
        <f t="shared" ref="O619:T619" si="204">O620+O627</f>
        <v>185000</v>
      </c>
      <c r="P619" s="94">
        <f t="shared" si="204"/>
        <v>0</v>
      </c>
      <c r="Q619" s="94">
        <f t="shared" si="204"/>
        <v>155000</v>
      </c>
      <c r="R619" s="94">
        <f t="shared" si="204"/>
        <v>0</v>
      </c>
      <c r="S619" s="94">
        <f t="shared" si="204"/>
        <v>155000</v>
      </c>
      <c r="T619" s="94">
        <f t="shared" si="204"/>
        <v>0</v>
      </c>
    </row>
    <row r="620" spans="2:20" s="3" customFormat="1" ht="43.5" customHeight="1">
      <c r="B620" s="173"/>
      <c r="C620" s="118" t="s">
        <v>160</v>
      </c>
      <c r="D620" s="32" t="s">
        <v>191</v>
      </c>
      <c r="E620" s="11" t="s">
        <v>60</v>
      </c>
      <c r="F620" s="65" t="s">
        <v>52</v>
      </c>
      <c r="G620" s="65" t="s">
        <v>162</v>
      </c>
      <c r="H620" s="31" t="s">
        <v>123</v>
      </c>
      <c r="I620" s="31" t="s">
        <v>48</v>
      </c>
      <c r="J620" s="31" t="s">
        <v>123</v>
      </c>
      <c r="K620" s="31" t="s">
        <v>59</v>
      </c>
      <c r="L620" s="66" t="s">
        <v>157</v>
      </c>
      <c r="M620" s="66" t="s">
        <v>16</v>
      </c>
      <c r="N620" s="11"/>
      <c r="O620" s="94">
        <f>O621</f>
        <v>175000</v>
      </c>
      <c r="P620" s="94">
        <f t="shared" si="203"/>
        <v>0</v>
      </c>
      <c r="Q620" s="94">
        <f t="shared" si="203"/>
        <v>145000</v>
      </c>
      <c r="R620" s="94">
        <f t="shared" si="203"/>
        <v>0</v>
      </c>
      <c r="S620" s="94">
        <f t="shared" si="203"/>
        <v>145000</v>
      </c>
      <c r="T620" s="94">
        <f t="shared" si="203"/>
        <v>0</v>
      </c>
    </row>
    <row r="621" spans="2:20" s="3" customFormat="1" ht="25.5" hidden="1" customHeight="1">
      <c r="B621" s="173"/>
      <c r="C621" s="172" t="s">
        <v>355</v>
      </c>
      <c r="D621" s="32" t="s">
        <v>191</v>
      </c>
      <c r="E621" s="11" t="s">
        <v>60</v>
      </c>
      <c r="F621" s="65" t="s">
        <v>52</v>
      </c>
      <c r="G621" s="65" t="s">
        <v>162</v>
      </c>
      <c r="H621" s="31" t="s">
        <v>123</v>
      </c>
      <c r="I621" s="31" t="s">
        <v>48</v>
      </c>
      <c r="J621" s="31" t="s">
        <v>123</v>
      </c>
      <c r="K621" s="31" t="s">
        <v>59</v>
      </c>
      <c r="L621" s="66" t="s">
        <v>157</v>
      </c>
      <c r="M621" s="74" t="s">
        <v>12</v>
      </c>
      <c r="N621" s="11"/>
      <c r="O621" s="94">
        <f t="shared" ref="O621:T621" si="205">O622+O623</f>
        <v>175000</v>
      </c>
      <c r="P621" s="94">
        <f t="shared" si="205"/>
        <v>0</v>
      </c>
      <c r="Q621" s="94">
        <f t="shared" si="205"/>
        <v>145000</v>
      </c>
      <c r="R621" s="94">
        <f t="shared" si="205"/>
        <v>0</v>
      </c>
      <c r="S621" s="94">
        <f t="shared" si="205"/>
        <v>145000</v>
      </c>
      <c r="T621" s="94">
        <f t="shared" si="205"/>
        <v>0</v>
      </c>
    </row>
    <row r="622" spans="2:20" s="3" customFormat="1" ht="20.25" hidden="1" customHeight="1">
      <c r="B622" s="173"/>
      <c r="C622" s="12" t="s">
        <v>45</v>
      </c>
      <c r="D622" s="32" t="s">
        <v>191</v>
      </c>
      <c r="E622" s="11" t="s">
        <v>60</v>
      </c>
      <c r="F622" s="65" t="s">
        <v>52</v>
      </c>
      <c r="G622" s="65" t="s">
        <v>162</v>
      </c>
      <c r="H622" s="31" t="s">
        <v>123</v>
      </c>
      <c r="I622" s="31" t="s">
        <v>48</v>
      </c>
      <c r="J622" s="31" t="s">
        <v>123</v>
      </c>
      <c r="K622" s="31" t="s">
        <v>59</v>
      </c>
      <c r="L622" s="66" t="s">
        <v>157</v>
      </c>
      <c r="M622" s="74" t="s">
        <v>12</v>
      </c>
      <c r="N622" s="11" t="s">
        <v>72</v>
      </c>
      <c r="O622" s="94">
        <v>10000</v>
      </c>
      <c r="P622" s="94">
        <v>0</v>
      </c>
      <c r="Q622" s="94">
        <v>10000</v>
      </c>
      <c r="R622" s="94">
        <v>0</v>
      </c>
      <c r="S622" s="94">
        <v>10000</v>
      </c>
      <c r="T622" s="94">
        <v>0</v>
      </c>
    </row>
    <row r="623" spans="2:20" s="3" customFormat="1" ht="20.25" hidden="1" customHeight="1">
      <c r="B623" s="173"/>
      <c r="C623" s="36" t="s">
        <v>132</v>
      </c>
      <c r="D623" s="32" t="s">
        <v>191</v>
      </c>
      <c r="E623" s="11" t="s">
        <v>60</v>
      </c>
      <c r="F623" s="65" t="s">
        <v>52</v>
      </c>
      <c r="G623" s="65" t="s">
        <v>162</v>
      </c>
      <c r="H623" s="31" t="s">
        <v>123</v>
      </c>
      <c r="I623" s="31" t="s">
        <v>48</v>
      </c>
      <c r="J623" s="31" t="s">
        <v>123</v>
      </c>
      <c r="K623" s="31" t="s">
        <v>59</v>
      </c>
      <c r="L623" s="66" t="s">
        <v>157</v>
      </c>
      <c r="M623" s="74" t="s">
        <v>12</v>
      </c>
      <c r="N623" s="31" t="s">
        <v>75</v>
      </c>
      <c r="O623" s="94">
        <f t="shared" ref="O623:T623" si="206">O624+O625+O626</f>
        <v>165000</v>
      </c>
      <c r="P623" s="94">
        <f t="shared" si="206"/>
        <v>0</v>
      </c>
      <c r="Q623" s="94">
        <f t="shared" si="206"/>
        <v>135000</v>
      </c>
      <c r="R623" s="94">
        <f t="shared" si="206"/>
        <v>0</v>
      </c>
      <c r="S623" s="94">
        <f t="shared" si="206"/>
        <v>135000</v>
      </c>
      <c r="T623" s="94">
        <f t="shared" si="206"/>
        <v>0</v>
      </c>
    </row>
    <row r="624" spans="2:20" s="3" customFormat="1" ht="20.25" hidden="1" customHeight="1">
      <c r="B624" s="173"/>
      <c r="C624" s="12" t="s">
        <v>133</v>
      </c>
      <c r="D624" s="32" t="s">
        <v>191</v>
      </c>
      <c r="E624" s="11" t="s">
        <v>60</v>
      </c>
      <c r="F624" s="65" t="s">
        <v>52</v>
      </c>
      <c r="G624" s="65" t="s">
        <v>162</v>
      </c>
      <c r="H624" s="31" t="s">
        <v>123</v>
      </c>
      <c r="I624" s="31" t="s">
        <v>48</v>
      </c>
      <c r="J624" s="31" t="s">
        <v>123</v>
      </c>
      <c r="K624" s="31" t="s">
        <v>59</v>
      </c>
      <c r="L624" s="66" t="s">
        <v>157</v>
      </c>
      <c r="M624" s="74" t="s">
        <v>12</v>
      </c>
      <c r="N624" s="52" t="s">
        <v>400</v>
      </c>
      <c r="O624" s="94">
        <v>0</v>
      </c>
      <c r="P624" s="94">
        <v>0</v>
      </c>
      <c r="Q624" s="94">
        <v>0</v>
      </c>
      <c r="R624" s="94">
        <v>0</v>
      </c>
      <c r="S624" s="94">
        <v>0</v>
      </c>
      <c r="T624" s="94">
        <v>0</v>
      </c>
    </row>
    <row r="625" spans="2:20" s="3" customFormat="1" ht="20.25" hidden="1" customHeight="1">
      <c r="B625" s="173"/>
      <c r="C625" s="12" t="s">
        <v>133</v>
      </c>
      <c r="D625" s="32" t="s">
        <v>191</v>
      </c>
      <c r="E625" s="11" t="s">
        <v>60</v>
      </c>
      <c r="F625" s="65" t="s">
        <v>52</v>
      </c>
      <c r="G625" s="65" t="s">
        <v>162</v>
      </c>
      <c r="H625" s="31" t="s">
        <v>123</v>
      </c>
      <c r="I625" s="31" t="s">
        <v>48</v>
      </c>
      <c r="J625" s="31" t="s">
        <v>123</v>
      </c>
      <c r="K625" s="31" t="s">
        <v>59</v>
      </c>
      <c r="L625" s="66" t="s">
        <v>157</v>
      </c>
      <c r="M625" s="74" t="s">
        <v>12</v>
      </c>
      <c r="N625" s="52" t="s">
        <v>398</v>
      </c>
      <c r="O625" s="94">
        <v>5000</v>
      </c>
      <c r="P625" s="94">
        <v>0</v>
      </c>
      <c r="Q625" s="94">
        <v>5000</v>
      </c>
      <c r="R625" s="94">
        <v>0</v>
      </c>
      <c r="S625" s="94">
        <v>5000</v>
      </c>
      <c r="T625" s="94">
        <v>0</v>
      </c>
    </row>
    <row r="626" spans="2:20" s="3" customFormat="1" ht="38.25" hidden="1" customHeight="1">
      <c r="B626" s="173"/>
      <c r="C626" s="14" t="s">
        <v>437</v>
      </c>
      <c r="D626" s="32" t="s">
        <v>191</v>
      </c>
      <c r="E626" s="11" t="s">
        <v>60</v>
      </c>
      <c r="F626" s="65" t="s">
        <v>52</v>
      </c>
      <c r="G626" s="65" t="s">
        <v>162</v>
      </c>
      <c r="H626" s="31" t="s">
        <v>123</v>
      </c>
      <c r="I626" s="31" t="s">
        <v>48</v>
      </c>
      <c r="J626" s="31" t="s">
        <v>123</v>
      </c>
      <c r="K626" s="31" t="s">
        <v>59</v>
      </c>
      <c r="L626" s="66" t="s">
        <v>157</v>
      </c>
      <c r="M626" s="66" t="s">
        <v>12</v>
      </c>
      <c r="N626" s="52" t="s">
        <v>436</v>
      </c>
      <c r="O626" s="94">
        <v>160000</v>
      </c>
      <c r="P626" s="94">
        <v>0</v>
      </c>
      <c r="Q626" s="94">
        <v>130000</v>
      </c>
      <c r="R626" s="94">
        <v>0</v>
      </c>
      <c r="S626" s="94">
        <v>130000</v>
      </c>
      <c r="T626" s="94">
        <v>0</v>
      </c>
    </row>
    <row r="627" spans="2:20" s="10" customFormat="1" ht="24" customHeight="1">
      <c r="B627" s="177"/>
      <c r="C627" s="172" t="s">
        <v>304</v>
      </c>
      <c r="D627" s="32" t="s">
        <v>191</v>
      </c>
      <c r="E627" s="11" t="s">
        <v>60</v>
      </c>
      <c r="F627" s="65" t="s">
        <v>52</v>
      </c>
      <c r="G627" s="65" t="s">
        <v>162</v>
      </c>
      <c r="H627" s="31" t="s">
        <v>123</v>
      </c>
      <c r="I627" s="31" t="s">
        <v>48</v>
      </c>
      <c r="J627" s="31" t="s">
        <v>123</v>
      </c>
      <c r="K627" s="31" t="s">
        <v>59</v>
      </c>
      <c r="L627" s="66" t="s">
        <v>157</v>
      </c>
      <c r="M627" s="74" t="s">
        <v>303</v>
      </c>
      <c r="N627" s="31"/>
      <c r="O627" s="94">
        <f t="shared" ref="O627:T627" si="207">O628</f>
        <v>10000</v>
      </c>
      <c r="P627" s="94">
        <f t="shared" si="207"/>
        <v>0</v>
      </c>
      <c r="Q627" s="94">
        <f t="shared" si="207"/>
        <v>10000</v>
      </c>
      <c r="R627" s="94">
        <f t="shared" si="207"/>
        <v>0</v>
      </c>
      <c r="S627" s="94">
        <f t="shared" si="207"/>
        <v>10000</v>
      </c>
      <c r="T627" s="94">
        <f t="shared" si="207"/>
        <v>0</v>
      </c>
    </row>
    <row r="628" spans="2:20" s="10" customFormat="1" ht="20.25" hidden="1" customHeight="1">
      <c r="B628" s="177"/>
      <c r="C628" s="12" t="s">
        <v>57</v>
      </c>
      <c r="D628" s="32" t="s">
        <v>191</v>
      </c>
      <c r="E628" s="11" t="s">
        <v>60</v>
      </c>
      <c r="F628" s="65" t="s">
        <v>52</v>
      </c>
      <c r="G628" s="65" t="s">
        <v>162</v>
      </c>
      <c r="H628" s="31" t="s">
        <v>123</v>
      </c>
      <c r="I628" s="31" t="s">
        <v>48</v>
      </c>
      <c r="J628" s="31" t="s">
        <v>123</v>
      </c>
      <c r="K628" s="31" t="s">
        <v>59</v>
      </c>
      <c r="L628" s="66" t="s">
        <v>157</v>
      </c>
      <c r="M628" s="74" t="s">
        <v>303</v>
      </c>
      <c r="N628" s="31" t="s">
        <v>389</v>
      </c>
      <c r="O628" s="94">
        <v>10000</v>
      </c>
      <c r="P628" s="94">
        <v>0</v>
      </c>
      <c r="Q628" s="94">
        <v>10000</v>
      </c>
      <c r="R628" s="94">
        <v>0</v>
      </c>
      <c r="S628" s="94">
        <v>10000</v>
      </c>
      <c r="T628" s="94">
        <v>0</v>
      </c>
    </row>
    <row r="629" spans="2:20" s="10" customFormat="1" ht="21" customHeight="1">
      <c r="B629" s="177"/>
      <c r="C629" s="14" t="s">
        <v>185</v>
      </c>
      <c r="D629" s="32" t="s">
        <v>191</v>
      </c>
      <c r="E629" s="11" t="s">
        <v>53</v>
      </c>
      <c r="F629" s="65" t="s">
        <v>84</v>
      </c>
      <c r="G629" s="65"/>
      <c r="H629" s="31"/>
      <c r="I629" s="31"/>
      <c r="J629" s="31"/>
      <c r="K629" s="31"/>
      <c r="L629" s="66"/>
      <c r="M629" s="66"/>
      <c r="N629" s="31"/>
      <c r="O629" s="94">
        <f>O630+O638+O650</f>
        <v>428820</v>
      </c>
      <c r="P629" s="94">
        <f>SUM(P630,P638,P650)</f>
        <v>0</v>
      </c>
      <c r="Q629" s="94">
        <f>SUM(Q630,Q638,Q650)</f>
        <v>196000</v>
      </c>
      <c r="R629" s="94">
        <f>SUM(R630,R638,R650)</f>
        <v>0</v>
      </c>
      <c r="S629" s="94">
        <f>SUM(S630,S638,S650)</f>
        <v>196000</v>
      </c>
      <c r="T629" s="94">
        <f>SUM(T630,T638,T650)</f>
        <v>0</v>
      </c>
    </row>
    <row r="630" spans="2:20" s="10" customFormat="1" ht="21" customHeight="1">
      <c r="B630" s="177"/>
      <c r="C630" s="14" t="s">
        <v>180</v>
      </c>
      <c r="D630" s="32" t="s">
        <v>191</v>
      </c>
      <c r="E630" s="11" t="s">
        <v>53</v>
      </c>
      <c r="F630" s="65" t="s">
        <v>48</v>
      </c>
      <c r="G630" s="65"/>
      <c r="H630" s="31"/>
      <c r="I630" s="31"/>
      <c r="J630" s="31"/>
      <c r="K630" s="31"/>
      <c r="L630" s="66"/>
      <c r="M630" s="66"/>
      <c r="N630" s="31"/>
      <c r="O630" s="94">
        <f t="shared" ref="O630:T636" si="208">O631</f>
        <v>108000</v>
      </c>
      <c r="P630" s="94">
        <f t="shared" si="208"/>
        <v>0</v>
      </c>
      <c r="Q630" s="94">
        <f t="shared" si="208"/>
        <v>96000</v>
      </c>
      <c r="R630" s="94">
        <f t="shared" si="208"/>
        <v>0</v>
      </c>
      <c r="S630" s="94">
        <f t="shared" si="208"/>
        <v>96000</v>
      </c>
      <c r="T630" s="94">
        <f t="shared" si="208"/>
        <v>0</v>
      </c>
    </row>
    <row r="631" spans="2:20" s="10" customFormat="1" ht="80.25" customHeight="1">
      <c r="B631" s="177"/>
      <c r="C631" s="118" t="s">
        <v>415</v>
      </c>
      <c r="D631" s="32" t="s">
        <v>191</v>
      </c>
      <c r="E631" s="11" t="s">
        <v>53</v>
      </c>
      <c r="F631" s="65" t="s">
        <v>48</v>
      </c>
      <c r="G631" s="65" t="s">
        <v>162</v>
      </c>
      <c r="H631" s="31" t="s">
        <v>157</v>
      </c>
      <c r="I631" s="31" t="s">
        <v>84</v>
      </c>
      <c r="J631" s="31" t="s">
        <v>157</v>
      </c>
      <c r="K631" s="31" t="s">
        <v>83</v>
      </c>
      <c r="L631" s="66" t="s">
        <v>157</v>
      </c>
      <c r="M631" s="66"/>
      <c r="N631" s="31"/>
      <c r="O631" s="94">
        <f t="shared" si="208"/>
        <v>108000</v>
      </c>
      <c r="P631" s="94">
        <f t="shared" si="208"/>
        <v>0</v>
      </c>
      <c r="Q631" s="94">
        <f t="shared" si="208"/>
        <v>96000</v>
      </c>
      <c r="R631" s="94">
        <f t="shared" si="208"/>
        <v>0</v>
      </c>
      <c r="S631" s="94">
        <f t="shared" si="208"/>
        <v>96000</v>
      </c>
      <c r="T631" s="94">
        <f t="shared" si="208"/>
        <v>0</v>
      </c>
    </row>
    <row r="632" spans="2:20" s="10" customFormat="1" ht="75" customHeight="1">
      <c r="B632" s="177"/>
      <c r="C632" s="110" t="s">
        <v>34</v>
      </c>
      <c r="D632" s="32" t="s">
        <v>191</v>
      </c>
      <c r="E632" s="11" t="s">
        <v>53</v>
      </c>
      <c r="F632" s="65" t="s">
        <v>48</v>
      </c>
      <c r="G632" s="65" t="s">
        <v>162</v>
      </c>
      <c r="H632" s="31" t="s">
        <v>123</v>
      </c>
      <c r="I632" s="31" t="s">
        <v>84</v>
      </c>
      <c r="J632" s="31" t="s">
        <v>157</v>
      </c>
      <c r="K632" s="31" t="s">
        <v>83</v>
      </c>
      <c r="L632" s="66" t="s">
        <v>157</v>
      </c>
      <c r="M632" s="66"/>
      <c r="N632" s="31"/>
      <c r="O632" s="94">
        <f t="shared" si="208"/>
        <v>108000</v>
      </c>
      <c r="P632" s="94">
        <f t="shared" si="208"/>
        <v>0</v>
      </c>
      <c r="Q632" s="94">
        <f t="shared" si="208"/>
        <v>96000</v>
      </c>
      <c r="R632" s="94">
        <f t="shared" si="208"/>
        <v>0</v>
      </c>
      <c r="S632" s="94">
        <f t="shared" si="208"/>
        <v>96000</v>
      </c>
      <c r="T632" s="94">
        <f t="shared" si="208"/>
        <v>0</v>
      </c>
    </row>
    <row r="633" spans="2:20" s="10" customFormat="1" ht="76.5" customHeight="1">
      <c r="B633" s="177"/>
      <c r="C633" s="110" t="s">
        <v>416</v>
      </c>
      <c r="D633" s="32" t="s">
        <v>191</v>
      </c>
      <c r="E633" s="11" t="s">
        <v>53</v>
      </c>
      <c r="F633" s="65" t="s">
        <v>48</v>
      </c>
      <c r="G633" s="65" t="s">
        <v>162</v>
      </c>
      <c r="H633" s="31" t="s">
        <v>123</v>
      </c>
      <c r="I633" s="31" t="s">
        <v>48</v>
      </c>
      <c r="J633" s="31" t="s">
        <v>157</v>
      </c>
      <c r="K633" s="31" t="s">
        <v>83</v>
      </c>
      <c r="L633" s="66" t="s">
        <v>157</v>
      </c>
      <c r="M633" s="66"/>
      <c r="N633" s="31"/>
      <c r="O633" s="94">
        <f t="shared" si="208"/>
        <v>108000</v>
      </c>
      <c r="P633" s="94">
        <f t="shared" si="208"/>
        <v>0</v>
      </c>
      <c r="Q633" s="94">
        <f t="shared" si="208"/>
        <v>96000</v>
      </c>
      <c r="R633" s="94">
        <f t="shared" si="208"/>
        <v>0</v>
      </c>
      <c r="S633" s="94">
        <f t="shared" si="208"/>
        <v>96000</v>
      </c>
      <c r="T633" s="94">
        <f t="shared" si="208"/>
        <v>0</v>
      </c>
    </row>
    <row r="634" spans="2:20" s="10" customFormat="1" ht="36" customHeight="1">
      <c r="B634" s="177"/>
      <c r="C634" s="110" t="s">
        <v>240</v>
      </c>
      <c r="D634" s="32" t="s">
        <v>191</v>
      </c>
      <c r="E634" s="11" t="s">
        <v>53</v>
      </c>
      <c r="F634" s="65" t="s">
        <v>48</v>
      </c>
      <c r="G634" s="65" t="s">
        <v>162</v>
      </c>
      <c r="H634" s="31" t="s">
        <v>123</v>
      </c>
      <c r="I634" s="31" t="s">
        <v>48</v>
      </c>
      <c r="J634" s="31" t="s">
        <v>123</v>
      </c>
      <c r="K634" s="31" t="s">
        <v>62</v>
      </c>
      <c r="L634" s="66" t="s">
        <v>157</v>
      </c>
      <c r="M634" s="66"/>
      <c r="N634" s="31"/>
      <c r="O634" s="94">
        <f t="shared" si="208"/>
        <v>108000</v>
      </c>
      <c r="P634" s="94">
        <f t="shared" si="208"/>
        <v>0</v>
      </c>
      <c r="Q634" s="94">
        <f t="shared" si="208"/>
        <v>96000</v>
      </c>
      <c r="R634" s="94">
        <f t="shared" si="208"/>
        <v>0</v>
      </c>
      <c r="S634" s="94">
        <f t="shared" si="208"/>
        <v>96000</v>
      </c>
      <c r="T634" s="94">
        <f t="shared" si="208"/>
        <v>0</v>
      </c>
    </row>
    <row r="635" spans="2:20" s="10" customFormat="1" ht="36" customHeight="1">
      <c r="B635" s="177"/>
      <c r="C635" s="63" t="s">
        <v>200</v>
      </c>
      <c r="D635" s="32" t="s">
        <v>191</v>
      </c>
      <c r="E635" s="11" t="s">
        <v>53</v>
      </c>
      <c r="F635" s="65" t="s">
        <v>48</v>
      </c>
      <c r="G635" s="65" t="s">
        <v>162</v>
      </c>
      <c r="H635" s="31" t="s">
        <v>123</v>
      </c>
      <c r="I635" s="31" t="s">
        <v>48</v>
      </c>
      <c r="J635" s="31" t="s">
        <v>123</v>
      </c>
      <c r="K635" s="31" t="s">
        <v>62</v>
      </c>
      <c r="L635" s="66" t="s">
        <v>157</v>
      </c>
      <c r="M635" s="66" t="s">
        <v>201</v>
      </c>
      <c r="N635" s="31"/>
      <c r="O635" s="94">
        <f t="shared" si="208"/>
        <v>108000</v>
      </c>
      <c r="P635" s="94">
        <f t="shared" si="208"/>
        <v>0</v>
      </c>
      <c r="Q635" s="94">
        <f t="shared" si="208"/>
        <v>96000</v>
      </c>
      <c r="R635" s="94">
        <f t="shared" si="208"/>
        <v>0</v>
      </c>
      <c r="S635" s="94">
        <f t="shared" si="208"/>
        <v>96000</v>
      </c>
      <c r="T635" s="94">
        <f t="shared" si="208"/>
        <v>0</v>
      </c>
    </row>
    <row r="636" spans="2:20" s="10" customFormat="1" ht="36" hidden="1" customHeight="1">
      <c r="B636" s="177"/>
      <c r="C636" s="171" t="s">
        <v>309</v>
      </c>
      <c r="D636" s="32" t="s">
        <v>191</v>
      </c>
      <c r="E636" s="11" t="s">
        <v>53</v>
      </c>
      <c r="F636" s="65" t="s">
        <v>48</v>
      </c>
      <c r="G636" s="65" t="s">
        <v>162</v>
      </c>
      <c r="H636" s="31" t="s">
        <v>123</v>
      </c>
      <c r="I636" s="31" t="s">
        <v>48</v>
      </c>
      <c r="J636" s="31" t="s">
        <v>123</v>
      </c>
      <c r="K636" s="31" t="s">
        <v>62</v>
      </c>
      <c r="L636" s="66" t="s">
        <v>157</v>
      </c>
      <c r="M636" s="66" t="s">
        <v>202</v>
      </c>
      <c r="N636" s="31"/>
      <c r="O636" s="94">
        <f t="shared" si="208"/>
        <v>108000</v>
      </c>
      <c r="P636" s="94">
        <f t="shared" si="208"/>
        <v>0</v>
      </c>
      <c r="Q636" s="94">
        <f t="shared" si="208"/>
        <v>96000</v>
      </c>
      <c r="R636" s="94">
        <f t="shared" si="208"/>
        <v>0</v>
      </c>
      <c r="S636" s="94">
        <f t="shared" si="208"/>
        <v>96000</v>
      </c>
      <c r="T636" s="94">
        <f t="shared" si="208"/>
        <v>0</v>
      </c>
    </row>
    <row r="637" spans="2:20" s="10" customFormat="1" ht="38.25" hidden="1" customHeight="1">
      <c r="B637" s="177"/>
      <c r="C637" s="14" t="s">
        <v>439</v>
      </c>
      <c r="D637" s="32" t="s">
        <v>191</v>
      </c>
      <c r="E637" s="11" t="s">
        <v>53</v>
      </c>
      <c r="F637" s="65" t="s">
        <v>48</v>
      </c>
      <c r="G637" s="65" t="s">
        <v>162</v>
      </c>
      <c r="H637" s="31" t="s">
        <v>123</v>
      </c>
      <c r="I637" s="31" t="s">
        <v>48</v>
      </c>
      <c r="J637" s="31" t="s">
        <v>123</v>
      </c>
      <c r="K637" s="31" t="s">
        <v>62</v>
      </c>
      <c r="L637" s="66" t="s">
        <v>157</v>
      </c>
      <c r="M637" s="66" t="s">
        <v>202</v>
      </c>
      <c r="N637" s="31" t="s">
        <v>438</v>
      </c>
      <c r="O637" s="94">
        <v>108000</v>
      </c>
      <c r="P637" s="94">
        <v>0</v>
      </c>
      <c r="Q637" s="94">
        <v>96000</v>
      </c>
      <c r="R637" s="94">
        <v>0</v>
      </c>
      <c r="S637" s="94">
        <v>96000</v>
      </c>
      <c r="T637" s="94">
        <v>0</v>
      </c>
    </row>
    <row r="638" spans="2:20" s="10" customFormat="1" ht="21" customHeight="1">
      <c r="B638" s="177"/>
      <c r="C638" s="14" t="s">
        <v>61</v>
      </c>
      <c r="D638" s="32" t="s">
        <v>191</v>
      </c>
      <c r="E638" s="11" t="s">
        <v>53</v>
      </c>
      <c r="F638" s="65" t="s">
        <v>51</v>
      </c>
      <c r="G638" s="65"/>
      <c r="H638" s="31"/>
      <c r="I638" s="31"/>
      <c r="J638" s="31"/>
      <c r="K638" s="31"/>
      <c r="L638" s="66"/>
      <c r="M638" s="66"/>
      <c r="N638" s="31"/>
      <c r="O638" s="94">
        <f t="shared" ref="O638:T638" si="209">O639+O646</f>
        <v>60000</v>
      </c>
      <c r="P638" s="94">
        <f t="shared" si="209"/>
        <v>0</v>
      </c>
      <c r="Q638" s="94">
        <f t="shared" si="209"/>
        <v>50000</v>
      </c>
      <c r="R638" s="94">
        <f t="shared" si="209"/>
        <v>0</v>
      </c>
      <c r="S638" s="94">
        <f t="shared" si="209"/>
        <v>50000</v>
      </c>
      <c r="T638" s="94">
        <f t="shared" si="209"/>
        <v>0</v>
      </c>
    </row>
    <row r="639" spans="2:20" s="10" customFormat="1" ht="78" customHeight="1">
      <c r="B639" s="177"/>
      <c r="C639" s="118" t="s">
        <v>415</v>
      </c>
      <c r="D639" s="32" t="s">
        <v>191</v>
      </c>
      <c r="E639" s="11" t="s">
        <v>53</v>
      </c>
      <c r="F639" s="65" t="s">
        <v>51</v>
      </c>
      <c r="G639" s="65" t="s">
        <v>162</v>
      </c>
      <c r="H639" s="31" t="s">
        <v>157</v>
      </c>
      <c r="I639" s="31" t="s">
        <v>84</v>
      </c>
      <c r="J639" s="31" t="s">
        <v>157</v>
      </c>
      <c r="K639" s="31" t="s">
        <v>83</v>
      </c>
      <c r="L639" s="66" t="s">
        <v>157</v>
      </c>
      <c r="M639" s="66"/>
      <c r="N639" s="31"/>
      <c r="O639" s="94">
        <f t="shared" ref="O639:T639" si="210">O640</f>
        <v>50000</v>
      </c>
      <c r="P639" s="94">
        <f t="shared" si="210"/>
        <v>0</v>
      </c>
      <c r="Q639" s="94">
        <f t="shared" si="210"/>
        <v>50000</v>
      </c>
      <c r="R639" s="94">
        <f t="shared" si="210"/>
        <v>0</v>
      </c>
      <c r="S639" s="94">
        <f t="shared" si="210"/>
        <v>50000</v>
      </c>
      <c r="T639" s="94">
        <f t="shared" si="210"/>
        <v>0</v>
      </c>
    </row>
    <row r="640" spans="2:20" s="3" customFormat="1" ht="60" customHeight="1">
      <c r="B640" s="173"/>
      <c r="C640" s="139" t="s">
        <v>413</v>
      </c>
      <c r="D640" s="32" t="s">
        <v>191</v>
      </c>
      <c r="E640" s="11" t="s">
        <v>53</v>
      </c>
      <c r="F640" s="65" t="s">
        <v>51</v>
      </c>
      <c r="G640" s="65" t="s">
        <v>162</v>
      </c>
      <c r="H640" s="31" t="s">
        <v>166</v>
      </c>
      <c r="I640" s="31" t="s">
        <v>84</v>
      </c>
      <c r="J640" s="31" t="s">
        <v>157</v>
      </c>
      <c r="K640" s="31" t="s">
        <v>83</v>
      </c>
      <c r="L640" s="66" t="s">
        <v>157</v>
      </c>
      <c r="M640" s="66"/>
      <c r="N640" s="42"/>
      <c r="O640" s="94">
        <f t="shared" ref="O640:T642" si="211">O641</f>
        <v>50000</v>
      </c>
      <c r="P640" s="94">
        <f t="shared" si="211"/>
        <v>0</v>
      </c>
      <c r="Q640" s="94">
        <f t="shared" si="211"/>
        <v>50000</v>
      </c>
      <c r="R640" s="94">
        <f t="shared" si="211"/>
        <v>0</v>
      </c>
      <c r="S640" s="94">
        <f t="shared" si="211"/>
        <v>50000</v>
      </c>
      <c r="T640" s="94">
        <f t="shared" si="211"/>
        <v>0</v>
      </c>
    </row>
    <row r="641" spans="2:20" s="3" customFormat="1" ht="35.25" customHeight="1">
      <c r="B641" s="173"/>
      <c r="C641" s="125" t="s">
        <v>8</v>
      </c>
      <c r="D641" s="32" t="s">
        <v>191</v>
      </c>
      <c r="E641" s="11" t="s">
        <v>53</v>
      </c>
      <c r="F641" s="65" t="s">
        <v>51</v>
      </c>
      <c r="G641" s="65" t="s">
        <v>162</v>
      </c>
      <c r="H641" s="31" t="s">
        <v>166</v>
      </c>
      <c r="I641" s="31" t="s">
        <v>49</v>
      </c>
      <c r="J641" s="31" t="s">
        <v>157</v>
      </c>
      <c r="K641" s="31" t="s">
        <v>83</v>
      </c>
      <c r="L641" s="66" t="s">
        <v>157</v>
      </c>
      <c r="M641" s="66"/>
      <c r="N641" s="42"/>
      <c r="O641" s="94">
        <f t="shared" si="211"/>
        <v>50000</v>
      </c>
      <c r="P641" s="94">
        <f t="shared" si="211"/>
        <v>0</v>
      </c>
      <c r="Q641" s="94">
        <f t="shared" si="211"/>
        <v>50000</v>
      </c>
      <c r="R641" s="94">
        <f t="shared" si="211"/>
        <v>0</v>
      </c>
      <c r="S641" s="94">
        <f t="shared" si="211"/>
        <v>50000</v>
      </c>
      <c r="T641" s="94">
        <f t="shared" si="211"/>
        <v>0</v>
      </c>
    </row>
    <row r="642" spans="2:20" s="3" customFormat="1" ht="56.25" customHeight="1">
      <c r="B642" s="173"/>
      <c r="C642" s="127" t="s">
        <v>10</v>
      </c>
      <c r="D642" s="32" t="s">
        <v>191</v>
      </c>
      <c r="E642" s="11" t="s">
        <v>53</v>
      </c>
      <c r="F642" s="65" t="s">
        <v>51</v>
      </c>
      <c r="G642" s="65" t="s">
        <v>162</v>
      </c>
      <c r="H642" s="31" t="s">
        <v>166</v>
      </c>
      <c r="I642" s="31" t="s">
        <v>49</v>
      </c>
      <c r="J642" s="31" t="s">
        <v>123</v>
      </c>
      <c r="K642" s="31" t="s">
        <v>62</v>
      </c>
      <c r="L642" s="66" t="s">
        <v>157</v>
      </c>
      <c r="M642" s="66"/>
      <c r="N642" s="42"/>
      <c r="O642" s="94">
        <f t="shared" si="211"/>
        <v>50000</v>
      </c>
      <c r="P642" s="94">
        <f t="shared" si="211"/>
        <v>0</v>
      </c>
      <c r="Q642" s="94">
        <f t="shared" si="211"/>
        <v>50000</v>
      </c>
      <c r="R642" s="94">
        <f t="shared" si="211"/>
        <v>0</v>
      </c>
      <c r="S642" s="94">
        <f t="shared" si="211"/>
        <v>50000</v>
      </c>
      <c r="T642" s="94">
        <f t="shared" si="211"/>
        <v>0</v>
      </c>
    </row>
    <row r="643" spans="2:20" s="3" customFormat="1" ht="36" customHeight="1">
      <c r="B643" s="173"/>
      <c r="C643" s="64" t="s">
        <v>200</v>
      </c>
      <c r="D643" s="32" t="s">
        <v>191</v>
      </c>
      <c r="E643" s="11" t="s">
        <v>53</v>
      </c>
      <c r="F643" s="65" t="s">
        <v>51</v>
      </c>
      <c r="G643" s="65" t="s">
        <v>162</v>
      </c>
      <c r="H643" s="31" t="s">
        <v>166</v>
      </c>
      <c r="I643" s="31" t="s">
        <v>49</v>
      </c>
      <c r="J643" s="31" t="s">
        <v>123</v>
      </c>
      <c r="K643" s="31" t="s">
        <v>62</v>
      </c>
      <c r="L643" s="66" t="s">
        <v>157</v>
      </c>
      <c r="M643" s="66" t="s">
        <v>201</v>
      </c>
      <c r="N643" s="42"/>
      <c r="O643" s="94">
        <f t="shared" ref="O643:T644" si="212">O644</f>
        <v>50000</v>
      </c>
      <c r="P643" s="94">
        <f t="shared" si="212"/>
        <v>0</v>
      </c>
      <c r="Q643" s="94">
        <f t="shared" si="212"/>
        <v>50000</v>
      </c>
      <c r="R643" s="94">
        <f t="shared" si="212"/>
        <v>0</v>
      </c>
      <c r="S643" s="94">
        <f t="shared" si="212"/>
        <v>50000</v>
      </c>
      <c r="T643" s="94">
        <f t="shared" si="212"/>
        <v>0</v>
      </c>
    </row>
    <row r="644" spans="2:20" s="3" customFormat="1" ht="36.75" hidden="1" customHeight="1">
      <c r="B644" s="173"/>
      <c r="C644" s="171" t="s">
        <v>309</v>
      </c>
      <c r="D644" s="32" t="s">
        <v>191</v>
      </c>
      <c r="E644" s="11" t="s">
        <v>53</v>
      </c>
      <c r="F644" s="65" t="s">
        <v>51</v>
      </c>
      <c r="G644" s="65" t="s">
        <v>162</v>
      </c>
      <c r="H644" s="31" t="s">
        <v>166</v>
      </c>
      <c r="I644" s="31" t="s">
        <v>49</v>
      </c>
      <c r="J644" s="31" t="s">
        <v>123</v>
      </c>
      <c r="K644" s="31" t="s">
        <v>62</v>
      </c>
      <c r="L644" s="66" t="s">
        <v>157</v>
      </c>
      <c r="M644" s="66" t="s">
        <v>202</v>
      </c>
      <c r="N644" s="42"/>
      <c r="O644" s="94">
        <f t="shared" si="212"/>
        <v>50000</v>
      </c>
      <c r="P644" s="94">
        <f t="shared" si="212"/>
        <v>0</v>
      </c>
      <c r="Q644" s="94">
        <f t="shared" si="212"/>
        <v>50000</v>
      </c>
      <c r="R644" s="94">
        <f t="shared" si="212"/>
        <v>0</v>
      </c>
      <c r="S644" s="94">
        <f t="shared" si="212"/>
        <v>50000</v>
      </c>
      <c r="T644" s="94">
        <f t="shared" si="212"/>
        <v>0</v>
      </c>
    </row>
    <row r="645" spans="2:20" s="3" customFormat="1" ht="18.75" hidden="1" customHeight="1">
      <c r="B645" s="173"/>
      <c r="C645" s="12" t="s">
        <v>80</v>
      </c>
      <c r="D645" s="32" t="s">
        <v>191</v>
      </c>
      <c r="E645" s="11" t="s">
        <v>53</v>
      </c>
      <c r="F645" s="65" t="s">
        <v>51</v>
      </c>
      <c r="G645" s="65" t="s">
        <v>162</v>
      </c>
      <c r="H645" s="31" t="s">
        <v>166</v>
      </c>
      <c r="I645" s="31" t="s">
        <v>49</v>
      </c>
      <c r="J645" s="31" t="s">
        <v>123</v>
      </c>
      <c r="K645" s="31" t="s">
        <v>62</v>
      </c>
      <c r="L645" s="66" t="s">
        <v>157</v>
      </c>
      <c r="M645" s="66" t="s">
        <v>202</v>
      </c>
      <c r="N645" s="42" t="s">
        <v>178</v>
      </c>
      <c r="O645" s="94">
        <v>50000</v>
      </c>
      <c r="P645" s="94">
        <v>0</v>
      </c>
      <c r="Q645" s="94">
        <v>50000</v>
      </c>
      <c r="R645" s="94">
        <v>0</v>
      </c>
      <c r="S645" s="94">
        <v>50000</v>
      </c>
      <c r="T645" s="94">
        <v>0</v>
      </c>
    </row>
    <row r="646" spans="2:20" s="3" customFormat="1" ht="38.25" customHeight="1">
      <c r="B646" s="173"/>
      <c r="C646" s="127" t="s">
        <v>340</v>
      </c>
      <c r="D646" s="32" t="s">
        <v>191</v>
      </c>
      <c r="E646" s="11" t="s">
        <v>53</v>
      </c>
      <c r="F646" s="65" t="s">
        <v>51</v>
      </c>
      <c r="G646" s="65" t="s">
        <v>159</v>
      </c>
      <c r="H646" s="31" t="s">
        <v>123</v>
      </c>
      <c r="I646" s="31" t="s">
        <v>48</v>
      </c>
      <c r="J646" s="31" t="s">
        <v>123</v>
      </c>
      <c r="K646" s="31" t="s">
        <v>282</v>
      </c>
      <c r="L646" s="66" t="s">
        <v>157</v>
      </c>
      <c r="M646" s="66"/>
      <c r="N646" s="42"/>
      <c r="O646" s="94">
        <f t="shared" ref="O646:T648" si="213">O647</f>
        <v>10000</v>
      </c>
      <c r="P646" s="94">
        <f t="shared" si="213"/>
        <v>0</v>
      </c>
      <c r="Q646" s="94">
        <f t="shared" si="213"/>
        <v>0</v>
      </c>
      <c r="R646" s="94">
        <f t="shared" si="213"/>
        <v>0</v>
      </c>
      <c r="S646" s="94">
        <f t="shared" si="213"/>
        <v>0</v>
      </c>
      <c r="T646" s="94">
        <f t="shared" si="213"/>
        <v>0</v>
      </c>
    </row>
    <row r="647" spans="2:20" s="3" customFormat="1" ht="36" customHeight="1">
      <c r="B647" s="173"/>
      <c r="C647" s="64" t="s">
        <v>200</v>
      </c>
      <c r="D647" s="32" t="s">
        <v>191</v>
      </c>
      <c r="E647" s="11" t="s">
        <v>53</v>
      </c>
      <c r="F647" s="65" t="s">
        <v>51</v>
      </c>
      <c r="G647" s="65" t="s">
        <v>159</v>
      </c>
      <c r="H647" s="31" t="s">
        <v>123</v>
      </c>
      <c r="I647" s="31" t="s">
        <v>48</v>
      </c>
      <c r="J647" s="31" t="s">
        <v>123</v>
      </c>
      <c r="K647" s="31" t="s">
        <v>282</v>
      </c>
      <c r="L647" s="66" t="s">
        <v>157</v>
      </c>
      <c r="M647" s="66" t="s">
        <v>201</v>
      </c>
      <c r="N647" s="42"/>
      <c r="O647" s="94">
        <f t="shared" si="213"/>
        <v>10000</v>
      </c>
      <c r="P647" s="94">
        <f t="shared" si="213"/>
        <v>0</v>
      </c>
      <c r="Q647" s="94">
        <f t="shared" si="213"/>
        <v>0</v>
      </c>
      <c r="R647" s="94">
        <f t="shared" si="213"/>
        <v>0</v>
      </c>
      <c r="S647" s="94">
        <f t="shared" si="213"/>
        <v>0</v>
      </c>
      <c r="T647" s="94">
        <f t="shared" si="213"/>
        <v>0</v>
      </c>
    </row>
    <row r="648" spans="2:20" s="3" customFormat="1" ht="36.75" hidden="1" customHeight="1">
      <c r="B648" s="173"/>
      <c r="C648" s="171" t="s">
        <v>309</v>
      </c>
      <c r="D648" s="32" t="s">
        <v>191</v>
      </c>
      <c r="E648" s="11" t="s">
        <v>53</v>
      </c>
      <c r="F648" s="65" t="s">
        <v>51</v>
      </c>
      <c r="G648" s="65" t="s">
        <v>159</v>
      </c>
      <c r="H648" s="31" t="s">
        <v>123</v>
      </c>
      <c r="I648" s="31" t="s">
        <v>48</v>
      </c>
      <c r="J648" s="31" t="s">
        <v>123</v>
      </c>
      <c r="K648" s="31" t="s">
        <v>282</v>
      </c>
      <c r="L648" s="66" t="s">
        <v>157</v>
      </c>
      <c r="M648" s="66" t="s">
        <v>202</v>
      </c>
      <c r="N648" s="42"/>
      <c r="O648" s="94">
        <f t="shared" si="213"/>
        <v>10000</v>
      </c>
      <c r="P648" s="94">
        <f t="shared" si="213"/>
        <v>0</v>
      </c>
      <c r="Q648" s="94">
        <f t="shared" si="213"/>
        <v>0</v>
      </c>
      <c r="R648" s="94">
        <f t="shared" si="213"/>
        <v>0</v>
      </c>
      <c r="S648" s="94">
        <f t="shared" si="213"/>
        <v>0</v>
      </c>
      <c r="T648" s="94">
        <f t="shared" si="213"/>
        <v>0</v>
      </c>
    </row>
    <row r="649" spans="2:20" s="3" customFormat="1" ht="18.75" hidden="1" customHeight="1">
      <c r="B649" s="173"/>
      <c r="C649" s="12" t="s">
        <v>80</v>
      </c>
      <c r="D649" s="32" t="s">
        <v>191</v>
      </c>
      <c r="E649" s="11" t="s">
        <v>53</v>
      </c>
      <c r="F649" s="65" t="s">
        <v>51</v>
      </c>
      <c r="G649" s="65" t="s">
        <v>159</v>
      </c>
      <c r="H649" s="31" t="s">
        <v>123</v>
      </c>
      <c r="I649" s="31" t="s">
        <v>48</v>
      </c>
      <c r="J649" s="31" t="s">
        <v>123</v>
      </c>
      <c r="K649" s="31" t="s">
        <v>282</v>
      </c>
      <c r="L649" s="66" t="s">
        <v>157</v>
      </c>
      <c r="M649" s="66" t="s">
        <v>202</v>
      </c>
      <c r="N649" s="42" t="s">
        <v>178</v>
      </c>
      <c r="O649" s="94">
        <v>10000</v>
      </c>
      <c r="P649" s="94">
        <v>0</v>
      </c>
      <c r="Q649" s="94">
        <v>0</v>
      </c>
      <c r="R649" s="94">
        <v>0</v>
      </c>
      <c r="S649" s="94">
        <v>0</v>
      </c>
      <c r="T649" s="94">
        <v>0</v>
      </c>
    </row>
    <row r="650" spans="2:20" s="10" customFormat="1" ht="21" customHeight="1">
      <c r="B650" s="177"/>
      <c r="C650" s="14" t="s">
        <v>470</v>
      </c>
      <c r="D650" s="32" t="s">
        <v>191</v>
      </c>
      <c r="E650" s="11" t="s">
        <v>53</v>
      </c>
      <c r="F650" s="65" t="s">
        <v>52</v>
      </c>
      <c r="G650" s="65"/>
      <c r="H650" s="31"/>
      <c r="I650" s="31"/>
      <c r="J650" s="31"/>
      <c r="K650" s="31"/>
      <c r="L650" s="66"/>
      <c r="M650" s="66"/>
      <c r="N650" s="31"/>
      <c r="O650" s="94">
        <f>O654+O658</f>
        <v>260820.00000000003</v>
      </c>
      <c r="P650" s="94">
        <f t="shared" ref="P650:T651" si="214">P651</f>
        <v>0</v>
      </c>
      <c r="Q650" s="94">
        <f t="shared" si="214"/>
        <v>50000</v>
      </c>
      <c r="R650" s="94">
        <f t="shared" si="214"/>
        <v>0</v>
      </c>
      <c r="S650" s="94">
        <f t="shared" si="214"/>
        <v>50000</v>
      </c>
      <c r="T650" s="94">
        <f t="shared" si="214"/>
        <v>0</v>
      </c>
    </row>
    <row r="651" spans="2:20" s="10" customFormat="1" ht="78" customHeight="1">
      <c r="B651" s="177"/>
      <c r="C651" s="118" t="s">
        <v>415</v>
      </c>
      <c r="D651" s="32" t="s">
        <v>191</v>
      </c>
      <c r="E651" s="11" t="s">
        <v>53</v>
      </c>
      <c r="F651" s="65" t="s">
        <v>52</v>
      </c>
      <c r="G651" s="65" t="s">
        <v>162</v>
      </c>
      <c r="H651" s="31" t="s">
        <v>157</v>
      </c>
      <c r="I651" s="31" t="s">
        <v>84</v>
      </c>
      <c r="J651" s="31" t="s">
        <v>157</v>
      </c>
      <c r="K651" s="31" t="s">
        <v>83</v>
      </c>
      <c r="L651" s="66" t="s">
        <v>157</v>
      </c>
      <c r="M651" s="66"/>
      <c r="N651" s="31"/>
      <c r="O651" s="94">
        <f>O654+O660</f>
        <v>260820.00000000003</v>
      </c>
      <c r="P651" s="94">
        <f t="shared" si="214"/>
        <v>0</v>
      </c>
      <c r="Q651" s="94">
        <f t="shared" si="214"/>
        <v>50000</v>
      </c>
      <c r="R651" s="94">
        <f t="shared" si="214"/>
        <v>0</v>
      </c>
      <c r="S651" s="94">
        <f t="shared" si="214"/>
        <v>50000</v>
      </c>
      <c r="T651" s="94">
        <f t="shared" si="214"/>
        <v>0</v>
      </c>
    </row>
    <row r="652" spans="2:20" s="10" customFormat="1" ht="74.25" customHeight="1">
      <c r="B652" s="177"/>
      <c r="C652" s="114" t="s">
        <v>412</v>
      </c>
      <c r="D652" s="32" t="s">
        <v>191</v>
      </c>
      <c r="E652" s="11" t="s">
        <v>53</v>
      </c>
      <c r="F652" s="65" t="s">
        <v>52</v>
      </c>
      <c r="G652" s="65" t="s">
        <v>162</v>
      </c>
      <c r="H652" s="31" t="s">
        <v>2</v>
      </c>
      <c r="I652" s="31" t="s">
        <v>84</v>
      </c>
      <c r="J652" s="31" t="s">
        <v>157</v>
      </c>
      <c r="K652" s="31" t="s">
        <v>83</v>
      </c>
      <c r="L652" s="66" t="s">
        <v>157</v>
      </c>
      <c r="M652" s="66"/>
      <c r="N652" s="31"/>
      <c r="O652" s="94">
        <f>O654+O660</f>
        <v>260820.00000000003</v>
      </c>
      <c r="P652" s="94">
        <f t="shared" ref="O652:T656" si="215">P653</f>
        <v>0</v>
      </c>
      <c r="Q652" s="94">
        <f t="shared" si="215"/>
        <v>50000</v>
      </c>
      <c r="R652" s="94">
        <f t="shared" si="215"/>
        <v>0</v>
      </c>
      <c r="S652" s="94">
        <f t="shared" si="215"/>
        <v>50000</v>
      </c>
      <c r="T652" s="94">
        <f t="shared" si="215"/>
        <v>0</v>
      </c>
    </row>
    <row r="653" spans="2:20" s="10" customFormat="1" ht="57" customHeight="1">
      <c r="B653" s="177"/>
      <c r="C653" s="110" t="s">
        <v>36</v>
      </c>
      <c r="D653" s="32" t="s">
        <v>191</v>
      </c>
      <c r="E653" s="11" t="s">
        <v>53</v>
      </c>
      <c r="F653" s="65" t="s">
        <v>52</v>
      </c>
      <c r="G653" s="65" t="s">
        <v>162</v>
      </c>
      <c r="H653" s="31" t="s">
        <v>2</v>
      </c>
      <c r="I653" s="31" t="s">
        <v>48</v>
      </c>
      <c r="J653" s="31" t="s">
        <v>157</v>
      </c>
      <c r="K653" s="31" t="s">
        <v>83</v>
      </c>
      <c r="L653" s="66" t="s">
        <v>157</v>
      </c>
      <c r="M653" s="66"/>
      <c r="N653" s="31"/>
      <c r="O653" s="94">
        <f>O654+O660</f>
        <v>260820.00000000003</v>
      </c>
      <c r="P653" s="94">
        <f>P654+P658</f>
        <v>0</v>
      </c>
      <c r="Q653" s="94">
        <f t="shared" si="215"/>
        <v>50000</v>
      </c>
      <c r="R653" s="94">
        <f t="shared" si="215"/>
        <v>0</v>
      </c>
      <c r="S653" s="94">
        <f t="shared" si="215"/>
        <v>50000</v>
      </c>
      <c r="T653" s="94">
        <f t="shared" si="215"/>
        <v>0</v>
      </c>
    </row>
    <row r="654" spans="2:20" s="10" customFormat="1" ht="97.5" customHeight="1">
      <c r="B654" s="177"/>
      <c r="C654" s="110" t="s">
        <v>37</v>
      </c>
      <c r="D654" s="32" t="s">
        <v>191</v>
      </c>
      <c r="E654" s="11" t="s">
        <v>53</v>
      </c>
      <c r="F654" s="65" t="s">
        <v>52</v>
      </c>
      <c r="G654" s="65" t="s">
        <v>162</v>
      </c>
      <c r="H654" s="31" t="s">
        <v>2</v>
      </c>
      <c r="I654" s="31" t="s">
        <v>48</v>
      </c>
      <c r="J654" s="31" t="s">
        <v>123</v>
      </c>
      <c r="K654" s="31" t="s">
        <v>62</v>
      </c>
      <c r="L654" s="66" t="s">
        <v>157</v>
      </c>
      <c r="M654" s="66"/>
      <c r="N654" s="31"/>
      <c r="O654" s="94">
        <f t="shared" si="215"/>
        <v>0</v>
      </c>
      <c r="P654" s="94">
        <f t="shared" si="215"/>
        <v>0</v>
      </c>
      <c r="Q654" s="94">
        <f t="shared" si="215"/>
        <v>50000</v>
      </c>
      <c r="R654" s="94">
        <f t="shared" si="215"/>
        <v>0</v>
      </c>
      <c r="S654" s="94">
        <f t="shared" si="215"/>
        <v>50000</v>
      </c>
      <c r="T654" s="94">
        <f t="shared" si="215"/>
        <v>0</v>
      </c>
    </row>
    <row r="655" spans="2:20" s="10" customFormat="1" ht="35.25" customHeight="1">
      <c r="B655" s="177"/>
      <c r="C655" s="171" t="s">
        <v>200</v>
      </c>
      <c r="D655" s="32" t="s">
        <v>191</v>
      </c>
      <c r="E655" s="11" t="s">
        <v>53</v>
      </c>
      <c r="F655" s="65" t="s">
        <v>52</v>
      </c>
      <c r="G655" s="65" t="s">
        <v>162</v>
      </c>
      <c r="H655" s="31" t="s">
        <v>2</v>
      </c>
      <c r="I655" s="31" t="s">
        <v>48</v>
      </c>
      <c r="J655" s="31" t="s">
        <v>123</v>
      </c>
      <c r="K655" s="31" t="s">
        <v>62</v>
      </c>
      <c r="L655" s="66" t="s">
        <v>157</v>
      </c>
      <c r="M655" s="66" t="s">
        <v>201</v>
      </c>
      <c r="N655" s="31"/>
      <c r="O655" s="94">
        <f t="shared" si="215"/>
        <v>0</v>
      </c>
      <c r="P655" s="94">
        <f t="shared" si="215"/>
        <v>0</v>
      </c>
      <c r="Q655" s="94">
        <f t="shared" si="215"/>
        <v>50000</v>
      </c>
      <c r="R655" s="94">
        <f t="shared" si="215"/>
        <v>0</v>
      </c>
      <c r="S655" s="94">
        <f t="shared" si="215"/>
        <v>50000</v>
      </c>
      <c r="T655" s="94">
        <f t="shared" si="215"/>
        <v>0</v>
      </c>
    </row>
    <row r="656" spans="2:20" s="3" customFormat="1" ht="20.25" hidden="1" customHeight="1">
      <c r="B656" s="173"/>
      <c r="C656" s="12" t="s">
        <v>0</v>
      </c>
      <c r="D656" s="32" t="s">
        <v>191</v>
      </c>
      <c r="E656" s="11" t="s">
        <v>53</v>
      </c>
      <c r="F656" s="65" t="s">
        <v>52</v>
      </c>
      <c r="G656" s="65" t="s">
        <v>162</v>
      </c>
      <c r="H656" s="31" t="s">
        <v>2</v>
      </c>
      <c r="I656" s="31" t="s">
        <v>48</v>
      </c>
      <c r="J656" s="31" t="s">
        <v>123</v>
      </c>
      <c r="K656" s="31" t="s">
        <v>62</v>
      </c>
      <c r="L656" s="66" t="s">
        <v>157</v>
      </c>
      <c r="M656" s="66" t="s">
        <v>203</v>
      </c>
      <c r="N656" s="11"/>
      <c r="O656" s="94">
        <f t="shared" si="215"/>
        <v>0</v>
      </c>
      <c r="P656" s="94">
        <f t="shared" si="215"/>
        <v>0</v>
      </c>
      <c r="Q656" s="94">
        <f t="shared" si="215"/>
        <v>50000</v>
      </c>
      <c r="R656" s="94">
        <f t="shared" si="215"/>
        <v>0</v>
      </c>
      <c r="S656" s="94">
        <f t="shared" si="215"/>
        <v>50000</v>
      </c>
      <c r="T656" s="94">
        <f t="shared" si="215"/>
        <v>0</v>
      </c>
    </row>
    <row r="657" spans="2:20" s="3" customFormat="1" ht="20.25" hidden="1" customHeight="1">
      <c r="B657" s="173"/>
      <c r="C657" s="12" t="s">
        <v>80</v>
      </c>
      <c r="D657" s="32" t="s">
        <v>191</v>
      </c>
      <c r="E657" s="11" t="s">
        <v>53</v>
      </c>
      <c r="F657" s="65" t="s">
        <v>52</v>
      </c>
      <c r="G657" s="65" t="s">
        <v>162</v>
      </c>
      <c r="H657" s="31" t="s">
        <v>2</v>
      </c>
      <c r="I657" s="31" t="s">
        <v>48</v>
      </c>
      <c r="J657" s="31" t="s">
        <v>123</v>
      </c>
      <c r="K657" s="31" t="s">
        <v>62</v>
      </c>
      <c r="L657" s="66" t="s">
        <v>157</v>
      </c>
      <c r="M657" s="66" t="s">
        <v>203</v>
      </c>
      <c r="N657" s="31" t="s">
        <v>178</v>
      </c>
      <c r="O657" s="94">
        <v>0</v>
      </c>
      <c r="P657" s="94">
        <v>0</v>
      </c>
      <c r="Q657" s="94">
        <v>50000</v>
      </c>
      <c r="R657" s="94">
        <v>0</v>
      </c>
      <c r="S657" s="94">
        <v>50000</v>
      </c>
      <c r="T657" s="94">
        <v>0</v>
      </c>
    </row>
    <row r="658" spans="2:20" s="3" customFormat="1" ht="114.75" customHeight="1">
      <c r="B658" s="173"/>
      <c r="C658" s="110" t="s">
        <v>515</v>
      </c>
      <c r="D658" s="32" t="s">
        <v>191</v>
      </c>
      <c r="E658" s="11" t="s">
        <v>53</v>
      </c>
      <c r="F658" s="65" t="s">
        <v>52</v>
      </c>
      <c r="G658" s="65" t="s">
        <v>162</v>
      </c>
      <c r="H658" s="31" t="s">
        <v>2</v>
      </c>
      <c r="I658" s="31" t="s">
        <v>48</v>
      </c>
      <c r="J658" s="31" t="s">
        <v>513</v>
      </c>
      <c r="K658" s="31" t="s">
        <v>83</v>
      </c>
      <c r="L658" s="66" t="s">
        <v>157</v>
      </c>
      <c r="M658" s="66"/>
      <c r="N658" s="31"/>
      <c r="O658" s="94">
        <f>SUM(O660)</f>
        <v>260820.00000000003</v>
      </c>
      <c r="P658" s="94">
        <f>P659</f>
        <v>0</v>
      </c>
      <c r="Q658" s="94">
        <v>0</v>
      </c>
      <c r="R658" s="94">
        <v>0</v>
      </c>
      <c r="S658" s="94">
        <v>0</v>
      </c>
      <c r="T658" s="94">
        <v>0</v>
      </c>
    </row>
    <row r="659" spans="2:20" s="3" customFormat="1" ht="39.75" customHeight="1">
      <c r="B659" s="173"/>
      <c r="C659" s="171" t="s">
        <v>200</v>
      </c>
      <c r="D659" s="32" t="s">
        <v>191</v>
      </c>
      <c r="E659" s="11" t="s">
        <v>53</v>
      </c>
      <c r="F659" s="65" t="s">
        <v>52</v>
      </c>
      <c r="G659" s="65" t="s">
        <v>162</v>
      </c>
      <c r="H659" s="31" t="s">
        <v>2</v>
      </c>
      <c r="I659" s="31" t="s">
        <v>48</v>
      </c>
      <c r="J659" s="31" t="s">
        <v>513</v>
      </c>
      <c r="K659" s="31" t="s">
        <v>373</v>
      </c>
      <c r="L659" s="66" t="s">
        <v>157</v>
      </c>
      <c r="M659" s="66" t="s">
        <v>201</v>
      </c>
      <c r="N659" s="31"/>
      <c r="O659" s="94">
        <f>O660</f>
        <v>260820.00000000003</v>
      </c>
      <c r="P659" s="94">
        <f>P660</f>
        <v>0</v>
      </c>
      <c r="Q659" s="94">
        <v>0</v>
      </c>
      <c r="R659" s="94">
        <v>0</v>
      </c>
      <c r="S659" s="94">
        <v>0</v>
      </c>
      <c r="T659" s="94">
        <v>0</v>
      </c>
    </row>
    <row r="660" spans="2:20" s="3" customFormat="1" ht="20.25" hidden="1" customHeight="1">
      <c r="B660" s="173"/>
      <c r="C660" s="12" t="s">
        <v>0</v>
      </c>
      <c r="D660" s="32" t="s">
        <v>191</v>
      </c>
      <c r="E660" s="11" t="s">
        <v>53</v>
      </c>
      <c r="F660" s="65" t="s">
        <v>52</v>
      </c>
      <c r="G660" s="65" t="s">
        <v>162</v>
      </c>
      <c r="H660" s="31" t="s">
        <v>2</v>
      </c>
      <c r="I660" s="31" t="s">
        <v>48</v>
      </c>
      <c r="J660" s="31" t="s">
        <v>513</v>
      </c>
      <c r="K660" s="31" t="s">
        <v>373</v>
      </c>
      <c r="L660" s="66" t="s">
        <v>157</v>
      </c>
      <c r="M660" s="66" t="s">
        <v>203</v>
      </c>
      <c r="N660" s="31"/>
      <c r="O660" s="94">
        <f>O661</f>
        <v>260820.00000000003</v>
      </c>
      <c r="P660" s="94">
        <f>P661</f>
        <v>0</v>
      </c>
      <c r="Q660" s="94">
        <v>0</v>
      </c>
      <c r="R660" s="94">
        <v>0</v>
      </c>
      <c r="S660" s="94">
        <v>0</v>
      </c>
      <c r="T660" s="94">
        <v>0</v>
      </c>
    </row>
    <row r="661" spans="2:20" s="3" customFormat="1" ht="20.25" hidden="1" customHeight="1">
      <c r="B661" s="173"/>
      <c r="C661" s="12" t="s">
        <v>80</v>
      </c>
      <c r="D661" s="32" t="s">
        <v>191</v>
      </c>
      <c r="E661" s="11" t="s">
        <v>53</v>
      </c>
      <c r="F661" s="65" t="s">
        <v>52</v>
      </c>
      <c r="G661" s="65" t="s">
        <v>162</v>
      </c>
      <c r="H661" s="31" t="s">
        <v>2</v>
      </c>
      <c r="I661" s="31" t="s">
        <v>48</v>
      </c>
      <c r="J661" s="31" t="s">
        <v>513</v>
      </c>
      <c r="K661" s="31" t="s">
        <v>373</v>
      </c>
      <c r="L661" s="66" t="s">
        <v>157</v>
      </c>
      <c r="M661" s="66" t="s">
        <v>203</v>
      </c>
      <c r="N661" s="31" t="s">
        <v>178</v>
      </c>
      <c r="O661" s="94">
        <f>SUM(O662:O664)</f>
        <v>260820.00000000003</v>
      </c>
      <c r="P661" s="94">
        <f>P662+P663+P664</f>
        <v>0</v>
      </c>
      <c r="Q661" s="94">
        <v>0</v>
      </c>
      <c r="R661" s="94">
        <v>0</v>
      </c>
      <c r="S661" s="94">
        <v>0</v>
      </c>
      <c r="T661" s="94">
        <v>0</v>
      </c>
    </row>
    <row r="662" spans="2:20" s="3" customFormat="1" ht="23.25" hidden="1" customHeight="1">
      <c r="B662" s="173"/>
      <c r="C662" s="12" t="s">
        <v>598</v>
      </c>
      <c r="D662" s="32" t="s">
        <v>191</v>
      </c>
      <c r="E662" s="11" t="s">
        <v>53</v>
      </c>
      <c r="F662" s="65" t="s">
        <v>52</v>
      </c>
      <c r="G662" s="65" t="s">
        <v>162</v>
      </c>
      <c r="H662" s="31" t="s">
        <v>2</v>
      </c>
      <c r="I662" s="31" t="s">
        <v>48</v>
      </c>
      <c r="J662" s="31" t="s">
        <v>513</v>
      </c>
      <c r="K662" s="31" t="s">
        <v>373</v>
      </c>
      <c r="L662" s="66" t="s">
        <v>157</v>
      </c>
      <c r="M662" s="66" t="s">
        <v>203</v>
      </c>
      <c r="N662" s="52" t="s">
        <v>514</v>
      </c>
      <c r="O662" s="94">
        <v>170106.1</v>
      </c>
      <c r="P662" s="94">
        <v>0</v>
      </c>
      <c r="Q662" s="94">
        <v>0</v>
      </c>
      <c r="R662" s="94">
        <v>0</v>
      </c>
      <c r="S662" s="94">
        <v>0</v>
      </c>
      <c r="T662" s="94">
        <v>0</v>
      </c>
    </row>
    <row r="663" spans="2:20" s="3" customFormat="1" ht="23.25" hidden="1" customHeight="1">
      <c r="B663" s="173"/>
      <c r="C663" s="12" t="s">
        <v>599</v>
      </c>
      <c r="D663" s="32" t="s">
        <v>191</v>
      </c>
      <c r="E663" s="11" t="s">
        <v>53</v>
      </c>
      <c r="F663" s="65" t="s">
        <v>52</v>
      </c>
      <c r="G663" s="65" t="s">
        <v>162</v>
      </c>
      <c r="H663" s="31" t="s">
        <v>2</v>
      </c>
      <c r="I663" s="31" t="s">
        <v>48</v>
      </c>
      <c r="J663" s="31" t="s">
        <v>513</v>
      </c>
      <c r="K663" s="31" t="s">
        <v>373</v>
      </c>
      <c r="L663" s="66" t="s">
        <v>157</v>
      </c>
      <c r="M663" s="66" t="s">
        <v>203</v>
      </c>
      <c r="N663" s="52" t="s">
        <v>514</v>
      </c>
      <c r="O663" s="94">
        <v>82889.3</v>
      </c>
      <c r="P663" s="94">
        <v>0</v>
      </c>
      <c r="Q663" s="94">
        <v>0</v>
      </c>
      <c r="R663" s="94">
        <v>0</v>
      </c>
      <c r="S663" s="94">
        <v>0</v>
      </c>
      <c r="T663" s="94">
        <v>0</v>
      </c>
    </row>
    <row r="664" spans="2:20" s="3" customFormat="1" ht="23.25" hidden="1" customHeight="1">
      <c r="B664" s="173"/>
      <c r="C664" s="12" t="s">
        <v>600</v>
      </c>
      <c r="D664" s="32" t="s">
        <v>191</v>
      </c>
      <c r="E664" s="11" t="s">
        <v>53</v>
      </c>
      <c r="F664" s="65" t="s">
        <v>52</v>
      </c>
      <c r="G664" s="65" t="s">
        <v>162</v>
      </c>
      <c r="H664" s="31" t="s">
        <v>2</v>
      </c>
      <c r="I664" s="31" t="s">
        <v>48</v>
      </c>
      <c r="J664" s="31" t="s">
        <v>513</v>
      </c>
      <c r="K664" s="31" t="s">
        <v>373</v>
      </c>
      <c r="L664" s="66" t="s">
        <v>157</v>
      </c>
      <c r="M664" s="66" t="s">
        <v>203</v>
      </c>
      <c r="N664" s="52" t="s">
        <v>514</v>
      </c>
      <c r="O664" s="94">
        <v>7824.6</v>
      </c>
      <c r="P664" s="94">
        <v>0</v>
      </c>
      <c r="Q664" s="94">
        <v>0</v>
      </c>
      <c r="R664" s="94">
        <v>0</v>
      </c>
      <c r="S664" s="94">
        <v>0</v>
      </c>
      <c r="T664" s="94">
        <v>0</v>
      </c>
    </row>
    <row r="665" spans="2:20" s="10" customFormat="1" ht="20.25" customHeight="1">
      <c r="B665" s="177"/>
      <c r="C665" s="12" t="s">
        <v>186</v>
      </c>
      <c r="D665" s="32" t="s">
        <v>191</v>
      </c>
      <c r="E665" s="13" t="s">
        <v>66</v>
      </c>
      <c r="F665" s="65" t="s">
        <v>84</v>
      </c>
      <c r="G665" s="65"/>
      <c r="H665" s="31"/>
      <c r="I665" s="31"/>
      <c r="J665" s="31"/>
      <c r="K665" s="31"/>
      <c r="L665" s="66"/>
      <c r="M665" s="66"/>
      <c r="N665" s="31"/>
      <c r="O665" s="94">
        <f t="shared" ref="O665:T666" si="216">O666</f>
        <v>58000</v>
      </c>
      <c r="P665" s="94">
        <f t="shared" si="216"/>
        <v>0</v>
      </c>
      <c r="Q665" s="94">
        <f t="shared" si="216"/>
        <v>74000</v>
      </c>
      <c r="R665" s="94">
        <f t="shared" si="216"/>
        <v>0</v>
      </c>
      <c r="S665" s="94">
        <f t="shared" si="216"/>
        <v>74000</v>
      </c>
      <c r="T665" s="94">
        <f t="shared" si="216"/>
        <v>0</v>
      </c>
    </row>
    <row r="666" spans="2:20" s="10" customFormat="1" ht="20.25" customHeight="1">
      <c r="B666" s="177"/>
      <c r="C666" s="33" t="s">
        <v>91</v>
      </c>
      <c r="D666" s="32" t="s">
        <v>191</v>
      </c>
      <c r="E666" s="13" t="s">
        <v>66</v>
      </c>
      <c r="F666" s="65" t="s">
        <v>48</v>
      </c>
      <c r="G666" s="65"/>
      <c r="H666" s="31"/>
      <c r="I666" s="31"/>
      <c r="J666" s="31"/>
      <c r="K666" s="31"/>
      <c r="L666" s="66"/>
      <c r="M666" s="66"/>
      <c r="N666" s="31"/>
      <c r="O666" s="94">
        <f>O667</f>
        <v>58000</v>
      </c>
      <c r="P666" s="94">
        <f t="shared" si="216"/>
        <v>0</v>
      </c>
      <c r="Q666" s="94">
        <f t="shared" si="216"/>
        <v>74000</v>
      </c>
      <c r="R666" s="94">
        <f t="shared" si="216"/>
        <v>0</v>
      </c>
      <c r="S666" s="94">
        <f t="shared" si="216"/>
        <v>74000</v>
      </c>
      <c r="T666" s="94">
        <f t="shared" si="216"/>
        <v>0</v>
      </c>
    </row>
    <row r="667" spans="2:20" s="10" customFormat="1" ht="76.5" customHeight="1">
      <c r="B667" s="177"/>
      <c r="C667" s="118" t="s">
        <v>415</v>
      </c>
      <c r="D667" s="32" t="s">
        <v>191</v>
      </c>
      <c r="E667" s="13" t="s">
        <v>66</v>
      </c>
      <c r="F667" s="65" t="s">
        <v>48</v>
      </c>
      <c r="G667" s="65" t="s">
        <v>162</v>
      </c>
      <c r="H667" s="31" t="s">
        <v>157</v>
      </c>
      <c r="I667" s="31" t="s">
        <v>84</v>
      </c>
      <c r="J667" s="31" t="s">
        <v>157</v>
      </c>
      <c r="K667" s="31" t="s">
        <v>83</v>
      </c>
      <c r="L667" s="66" t="s">
        <v>157</v>
      </c>
      <c r="M667" s="66"/>
      <c r="N667" s="31"/>
      <c r="O667" s="94">
        <f t="shared" ref="O667:T667" si="217">O668+O686</f>
        <v>58000</v>
      </c>
      <c r="P667" s="94">
        <f t="shared" si="217"/>
        <v>0</v>
      </c>
      <c r="Q667" s="94">
        <f t="shared" si="217"/>
        <v>74000</v>
      </c>
      <c r="R667" s="94">
        <f t="shared" si="217"/>
        <v>0</v>
      </c>
      <c r="S667" s="94">
        <f t="shared" si="217"/>
        <v>74000</v>
      </c>
      <c r="T667" s="94">
        <f t="shared" si="217"/>
        <v>0</v>
      </c>
    </row>
    <row r="668" spans="2:20" s="10" customFormat="1" ht="37.5" customHeight="1">
      <c r="B668" s="177"/>
      <c r="C668" s="139" t="s">
        <v>414</v>
      </c>
      <c r="D668" s="32" t="s">
        <v>191</v>
      </c>
      <c r="E668" s="13" t="s">
        <v>66</v>
      </c>
      <c r="F668" s="65" t="s">
        <v>48</v>
      </c>
      <c r="G668" s="65" t="s">
        <v>162</v>
      </c>
      <c r="H668" s="31" t="s">
        <v>14</v>
      </c>
      <c r="I668" s="31" t="s">
        <v>84</v>
      </c>
      <c r="J668" s="31" t="s">
        <v>157</v>
      </c>
      <c r="K668" s="31" t="s">
        <v>83</v>
      </c>
      <c r="L668" s="66" t="s">
        <v>157</v>
      </c>
      <c r="M668" s="66"/>
      <c r="N668" s="31"/>
      <c r="O668" s="94">
        <f t="shared" ref="O668:T668" si="218">O669</f>
        <v>53000</v>
      </c>
      <c r="P668" s="94">
        <f t="shared" si="218"/>
        <v>0</v>
      </c>
      <c r="Q668" s="94">
        <f t="shared" si="218"/>
        <v>69000</v>
      </c>
      <c r="R668" s="94">
        <f t="shared" si="218"/>
        <v>0</v>
      </c>
      <c r="S668" s="94">
        <f t="shared" si="218"/>
        <v>69000</v>
      </c>
      <c r="T668" s="94">
        <f t="shared" si="218"/>
        <v>0</v>
      </c>
    </row>
    <row r="669" spans="2:20" s="10" customFormat="1" ht="76.5" customHeight="1">
      <c r="B669" s="177"/>
      <c r="C669" s="126" t="s">
        <v>5</v>
      </c>
      <c r="D669" s="32" t="s">
        <v>191</v>
      </c>
      <c r="E669" s="13" t="s">
        <v>66</v>
      </c>
      <c r="F669" s="65" t="s">
        <v>48</v>
      </c>
      <c r="G669" s="65" t="s">
        <v>162</v>
      </c>
      <c r="H669" s="31" t="s">
        <v>14</v>
      </c>
      <c r="I669" s="31" t="s">
        <v>48</v>
      </c>
      <c r="J669" s="31" t="s">
        <v>157</v>
      </c>
      <c r="K669" s="31" t="s">
        <v>83</v>
      </c>
      <c r="L669" s="66" t="s">
        <v>157</v>
      </c>
      <c r="M669" s="66"/>
      <c r="N669" s="31"/>
      <c r="O669" s="94">
        <f t="shared" ref="O669:T669" si="219">O670+O675</f>
        <v>53000</v>
      </c>
      <c r="P669" s="94">
        <f t="shared" si="219"/>
        <v>0</v>
      </c>
      <c r="Q669" s="94">
        <f t="shared" si="219"/>
        <v>69000</v>
      </c>
      <c r="R669" s="94">
        <f t="shared" si="219"/>
        <v>0</v>
      </c>
      <c r="S669" s="94">
        <f t="shared" si="219"/>
        <v>69000</v>
      </c>
      <c r="T669" s="94">
        <f t="shared" si="219"/>
        <v>0</v>
      </c>
    </row>
    <row r="670" spans="2:20" s="3" customFormat="1" ht="36" customHeight="1">
      <c r="B670" s="173"/>
      <c r="C670" s="126" t="s">
        <v>24</v>
      </c>
      <c r="D670" s="32" t="s">
        <v>191</v>
      </c>
      <c r="E670" s="13" t="s">
        <v>66</v>
      </c>
      <c r="F670" s="65" t="s">
        <v>48</v>
      </c>
      <c r="G670" s="65" t="s">
        <v>162</v>
      </c>
      <c r="H670" s="31" t="s">
        <v>14</v>
      </c>
      <c r="I670" s="31" t="s">
        <v>48</v>
      </c>
      <c r="J670" s="31" t="s">
        <v>123</v>
      </c>
      <c r="K670" s="31" t="s">
        <v>62</v>
      </c>
      <c r="L670" s="66" t="s">
        <v>157</v>
      </c>
      <c r="M670" s="66"/>
      <c r="N670" s="42"/>
      <c r="O670" s="94">
        <f t="shared" ref="O670:T673" si="220">O671</f>
        <v>1000</v>
      </c>
      <c r="P670" s="94">
        <f t="shared" si="220"/>
        <v>0</v>
      </c>
      <c r="Q670" s="94">
        <f t="shared" si="220"/>
        <v>2000</v>
      </c>
      <c r="R670" s="94">
        <f t="shared" si="220"/>
        <v>0</v>
      </c>
      <c r="S670" s="94">
        <f t="shared" si="220"/>
        <v>2000</v>
      </c>
      <c r="T670" s="94">
        <f t="shared" si="220"/>
        <v>0</v>
      </c>
    </row>
    <row r="671" spans="2:20" s="3" customFormat="1" ht="36" customHeight="1">
      <c r="B671" s="173"/>
      <c r="C671" s="118" t="s">
        <v>160</v>
      </c>
      <c r="D671" s="32" t="s">
        <v>191</v>
      </c>
      <c r="E671" s="13" t="s">
        <v>66</v>
      </c>
      <c r="F671" s="65" t="s">
        <v>48</v>
      </c>
      <c r="G671" s="65" t="s">
        <v>162</v>
      </c>
      <c r="H671" s="31" t="s">
        <v>14</v>
      </c>
      <c r="I671" s="31" t="s">
        <v>48</v>
      </c>
      <c r="J671" s="31" t="s">
        <v>123</v>
      </c>
      <c r="K671" s="31" t="s">
        <v>62</v>
      </c>
      <c r="L671" s="66" t="s">
        <v>157</v>
      </c>
      <c r="M671" s="66" t="s">
        <v>16</v>
      </c>
      <c r="N671" s="42"/>
      <c r="O671" s="94">
        <f t="shared" si="220"/>
        <v>1000</v>
      </c>
      <c r="P671" s="94">
        <f t="shared" si="220"/>
        <v>0</v>
      </c>
      <c r="Q671" s="94">
        <f t="shared" si="220"/>
        <v>2000</v>
      </c>
      <c r="R671" s="94">
        <f t="shared" si="220"/>
        <v>0</v>
      </c>
      <c r="S671" s="94">
        <f t="shared" si="220"/>
        <v>2000</v>
      </c>
      <c r="T671" s="94">
        <f t="shared" si="220"/>
        <v>0</v>
      </c>
    </row>
    <row r="672" spans="2:20" s="3" customFormat="1" ht="25.5" hidden="1" customHeight="1">
      <c r="B672" s="173"/>
      <c r="C672" s="172" t="s">
        <v>355</v>
      </c>
      <c r="D672" s="32" t="s">
        <v>191</v>
      </c>
      <c r="E672" s="13" t="s">
        <v>66</v>
      </c>
      <c r="F672" s="65" t="s">
        <v>48</v>
      </c>
      <c r="G672" s="65" t="s">
        <v>162</v>
      </c>
      <c r="H672" s="31" t="s">
        <v>14</v>
      </c>
      <c r="I672" s="31" t="s">
        <v>48</v>
      </c>
      <c r="J672" s="31" t="s">
        <v>123</v>
      </c>
      <c r="K672" s="31" t="s">
        <v>62</v>
      </c>
      <c r="L672" s="66" t="s">
        <v>157</v>
      </c>
      <c r="M672" s="74" t="s">
        <v>12</v>
      </c>
      <c r="N672" s="42"/>
      <c r="O672" s="94">
        <f t="shared" si="220"/>
        <v>1000</v>
      </c>
      <c r="P672" s="94">
        <f t="shared" si="220"/>
        <v>0</v>
      </c>
      <c r="Q672" s="94">
        <f t="shared" si="220"/>
        <v>2000</v>
      </c>
      <c r="R672" s="94">
        <f t="shared" si="220"/>
        <v>0</v>
      </c>
      <c r="S672" s="94">
        <f t="shared" si="220"/>
        <v>2000</v>
      </c>
      <c r="T672" s="94">
        <f t="shared" si="220"/>
        <v>0</v>
      </c>
    </row>
    <row r="673" spans="2:20" s="3" customFormat="1" ht="21" hidden="1" customHeight="1">
      <c r="B673" s="173"/>
      <c r="C673" s="36" t="s">
        <v>132</v>
      </c>
      <c r="D673" s="32" t="s">
        <v>191</v>
      </c>
      <c r="E673" s="13" t="s">
        <v>66</v>
      </c>
      <c r="F673" s="65" t="s">
        <v>48</v>
      </c>
      <c r="G673" s="65" t="s">
        <v>162</v>
      </c>
      <c r="H673" s="31" t="s">
        <v>14</v>
      </c>
      <c r="I673" s="31" t="s">
        <v>48</v>
      </c>
      <c r="J673" s="31" t="s">
        <v>123</v>
      </c>
      <c r="K673" s="31" t="s">
        <v>62</v>
      </c>
      <c r="L673" s="66" t="s">
        <v>157</v>
      </c>
      <c r="M673" s="66" t="s">
        <v>12</v>
      </c>
      <c r="N673" s="42" t="s">
        <v>75</v>
      </c>
      <c r="O673" s="94">
        <f>O674</f>
        <v>1000</v>
      </c>
      <c r="P673" s="94">
        <f t="shared" si="220"/>
        <v>0</v>
      </c>
      <c r="Q673" s="94">
        <f t="shared" si="220"/>
        <v>2000</v>
      </c>
      <c r="R673" s="94">
        <f t="shared" si="220"/>
        <v>0</v>
      </c>
      <c r="S673" s="94">
        <f t="shared" si="220"/>
        <v>2000</v>
      </c>
      <c r="T673" s="94">
        <f t="shared" si="220"/>
        <v>0</v>
      </c>
    </row>
    <row r="674" spans="2:20" s="3" customFormat="1" ht="38.25" hidden="1" customHeight="1">
      <c r="B674" s="173"/>
      <c r="C674" s="14" t="s">
        <v>437</v>
      </c>
      <c r="D674" s="32" t="s">
        <v>191</v>
      </c>
      <c r="E674" s="13" t="s">
        <v>66</v>
      </c>
      <c r="F674" s="65" t="s">
        <v>48</v>
      </c>
      <c r="G674" s="65" t="s">
        <v>162</v>
      </c>
      <c r="H674" s="31" t="s">
        <v>14</v>
      </c>
      <c r="I674" s="31" t="s">
        <v>48</v>
      </c>
      <c r="J674" s="31" t="s">
        <v>123</v>
      </c>
      <c r="K674" s="31" t="s">
        <v>62</v>
      </c>
      <c r="L674" s="66" t="s">
        <v>157</v>
      </c>
      <c r="M674" s="66" t="s">
        <v>12</v>
      </c>
      <c r="N674" s="52" t="s">
        <v>436</v>
      </c>
      <c r="O674" s="94">
        <v>1000</v>
      </c>
      <c r="P674" s="94">
        <v>0</v>
      </c>
      <c r="Q674" s="94">
        <v>2000</v>
      </c>
      <c r="R674" s="94">
        <v>0</v>
      </c>
      <c r="S674" s="94">
        <v>2000</v>
      </c>
      <c r="T674" s="94">
        <v>0</v>
      </c>
    </row>
    <row r="675" spans="2:20" s="10" customFormat="1" ht="54.75" customHeight="1">
      <c r="B675" s="177"/>
      <c r="C675" s="126" t="s">
        <v>25</v>
      </c>
      <c r="D675" s="32" t="s">
        <v>191</v>
      </c>
      <c r="E675" s="13" t="s">
        <v>66</v>
      </c>
      <c r="F675" s="65" t="s">
        <v>48</v>
      </c>
      <c r="G675" s="65" t="s">
        <v>162</v>
      </c>
      <c r="H675" s="31" t="s">
        <v>14</v>
      </c>
      <c r="I675" s="31" t="s">
        <v>48</v>
      </c>
      <c r="J675" s="31" t="s">
        <v>123</v>
      </c>
      <c r="K675" s="31" t="s">
        <v>272</v>
      </c>
      <c r="L675" s="66" t="s">
        <v>157</v>
      </c>
      <c r="M675" s="66"/>
      <c r="N675" s="31"/>
      <c r="O675" s="94">
        <f t="shared" ref="O675:T675" si="221">O676+O679+O684</f>
        <v>52000</v>
      </c>
      <c r="P675" s="94">
        <f t="shared" si="221"/>
        <v>0</v>
      </c>
      <c r="Q675" s="94">
        <f t="shared" si="221"/>
        <v>67000</v>
      </c>
      <c r="R675" s="94">
        <f t="shared" si="221"/>
        <v>0</v>
      </c>
      <c r="S675" s="94">
        <f t="shared" si="221"/>
        <v>67000</v>
      </c>
      <c r="T675" s="94">
        <f t="shared" si="221"/>
        <v>0</v>
      </c>
    </row>
    <row r="676" spans="2:20" s="10" customFormat="1" ht="36" customHeight="1">
      <c r="B676" s="177"/>
      <c r="C676" s="64" t="s">
        <v>206</v>
      </c>
      <c r="D676" s="32" t="s">
        <v>191</v>
      </c>
      <c r="E676" s="13" t="s">
        <v>66</v>
      </c>
      <c r="F676" s="65" t="s">
        <v>48</v>
      </c>
      <c r="G676" s="65" t="s">
        <v>162</v>
      </c>
      <c r="H676" s="31" t="s">
        <v>14</v>
      </c>
      <c r="I676" s="31" t="s">
        <v>48</v>
      </c>
      <c r="J676" s="31" t="s">
        <v>123</v>
      </c>
      <c r="K676" s="31" t="s">
        <v>272</v>
      </c>
      <c r="L676" s="66" t="s">
        <v>157</v>
      </c>
      <c r="M676" s="66" t="s">
        <v>204</v>
      </c>
      <c r="N676" s="31"/>
      <c r="O676" s="94">
        <f>O677</f>
        <v>30000</v>
      </c>
      <c r="P676" s="94">
        <f t="shared" ref="P676:T677" si="222">P677</f>
        <v>0</v>
      </c>
      <c r="Q676" s="94">
        <f t="shared" si="222"/>
        <v>40000</v>
      </c>
      <c r="R676" s="94">
        <f t="shared" si="222"/>
        <v>0</v>
      </c>
      <c r="S676" s="94">
        <f t="shared" si="222"/>
        <v>40000</v>
      </c>
      <c r="T676" s="94">
        <f t="shared" si="222"/>
        <v>0</v>
      </c>
    </row>
    <row r="677" spans="2:20" s="10" customFormat="1" ht="60.75" hidden="1" customHeight="1">
      <c r="B677" s="177"/>
      <c r="C677" s="172" t="s">
        <v>302</v>
      </c>
      <c r="D677" s="32" t="s">
        <v>191</v>
      </c>
      <c r="E677" s="13" t="s">
        <v>66</v>
      </c>
      <c r="F677" s="65" t="s">
        <v>48</v>
      </c>
      <c r="G677" s="65" t="s">
        <v>162</v>
      </c>
      <c r="H677" s="31" t="s">
        <v>14</v>
      </c>
      <c r="I677" s="31" t="s">
        <v>48</v>
      </c>
      <c r="J677" s="31" t="s">
        <v>123</v>
      </c>
      <c r="K677" s="31" t="s">
        <v>272</v>
      </c>
      <c r="L677" s="66" t="s">
        <v>157</v>
      </c>
      <c r="M677" s="74" t="s">
        <v>301</v>
      </c>
      <c r="N677" s="31"/>
      <c r="O677" s="94">
        <f>O678</f>
        <v>30000</v>
      </c>
      <c r="P677" s="94">
        <f t="shared" si="222"/>
        <v>0</v>
      </c>
      <c r="Q677" s="94">
        <f t="shared" si="222"/>
        <v>40000</v>
      </c>
      <c r="R677" s="94">
        <f t="shared" si="222"/>
        <v>0</v>
      </c>
      <c r="S677" s="94">
        <f t="shared" si="222"/>
        <v>40000</v>
      </c>
      <c r="T677" s="94">
        <f t="shared" si="222"/>
        <v>0</v>
      </c>
    </row>
    <row r="678" spans="2:20" s="10" customFormat="1" ht="20.25" hidden="1" customHeight="1">
      <c r="B678" s="177"/>
      <c r="C678" s="12" t="s">
        <v>45</v>
      </c>
      <c r="D678" s="32" t="s">
        <v>191</v>
      </c>
      <c r="E678" s="13" t="s">
        <v>66</v>
      </c>
      <c r="F678" s="65" t="s">
        <v>48</v>
      </c>
      <c r="G678" s="65" t="s">
        <v>162</v>
      </c>
      <c r="H678" s="31" t="s">
        <v>14</v>
      </c>
      <c r="I678" s="31" t="s">
        <v>48</v>
      </c>
      <c r="J678" s="31" t="s">
        <v>123</v>
      </c>
      <c r="K678" s="31" t="s">
        <v>272</v>
      </c>
      <c r="L678" s="66" t="s">
        <v>157</v>
      </c>
      <c r="M678" s="74" t="s">
        <v>301</v>
      </c>
      <c r="N678" s="31" t="s">
        <v>72</v>
      </c>
      <c r="O678" s="94">
        <v>30000</v>
      </c>
      <c r="P678" s="94">
        <v>0</v>
      </c>
      <c r="Q678" s="94">
        <v>40000</v>
      </c>
      <c r="R678" s="94">
        <v>0</v>
      </c>
      <c r="S678" s="94">
        <v>40000</v>
      </c>
      <c r="T678" s="94">
        <v>0</v>
      </c>
    </row>
    <row r="679" spans="2:20" s="10" customFormat="1" ht="36" customHeight="1">
      <c r="B679" s="177"/>
      <c r="C679" s="136" t="s">
        <v>160</v>
      </c>
      <c r="D679" s="32" t="s">
        <v>191</v>
      </c>
      <c r="E679" s="13" t="s">
        <v>66</v>
      </c>
      <c r="F679" s="65" t="s">
        <v>48</v>
      </c>
      <c r="G679" s="65" t="s">
        <v>162</v>
      </c>
      <c r="H679" s="31" t="s">
        <v>14</v>
      </c>
      <c r="I679" s="31" t="s">
        <v>48</v>
      </c>
      <c r="J679" s="31" t="s">
        <v>123</v>
      </c>
      <c r="K679" s="31" t="s">
        <v>272</v>
      </c>
      <c r="L679" s="66" t="s">
        <v>157</v>
      </c>
      <c r="M679" s="66" t="s">
        <v>16</v>
      </c>
      <c r="N679" s="31"/>
      <c r="O679" s="94">
        <f t="shared" ref="O679:T680" si="223">O680</f>
        <v>10000</v>
      </c>
      <c r="P679" s="94">
        <f t="shared" si="223"/>
        <v>0</v>
      </c>
      <c r="Q679" s="94">
        <f t="shared" si="223"/>
        <v>15000</v>
      </c>
      <c r="R679" s="94">
        <f t="shared" si="223"/>
        <v>0</v>
      </c>
      <c r="S679" s="94">
        <f t="shared" si="223"/>
        <v>15000</v>
      </c>
      <c r="T679" s="94">
        <f t="shared" si="223"/>
        <v>0</v>
      </c>
    </row>
    <row r="680" spans="2:20" s="10" customFormat="1" ht="25.5" hidden="1" customHeight="1">
      <c r="B680" s="177"/>
      <c r="C680" s="172" t="s">
        <v>355</v>
      </c>
      <c r="D680" s="32" t="s">
        <v>191</v>
      </c>
      <c r="E680" s="13" t="s">
        <v>66</v>
      </c>
      <c r="F680" s="65" t="s">
        <v>48</v>
      </c>
      <c r="G680" s="65" t="s">
        <v>162</v>
      </c>
      <c r="H680" s="31" t="s">
        <v>14</v>
      </c>
      <c r="I680" s="31" t="s">
        <v>48</v>
      </c>
      <c r="J680" s="31" t="s">
        <v>123</v>
      </c>
      <c r="K680" s="31" t="s">
        <v>272</v>
      </c>
      <c r="L680" s="66" t="s">
        <v>157</v>
      </c>
      <c r="M680" s="74" t="s">
        <v>12</v>
      </c>
      <c r="N680" s="31"/>
      <c r="O680" s="94">
        <f>O681</f>
        <v>10000</v>
      </c>
      <c r="P680" s="94">
        <f t="shared" si="223"/>
        <v>0</v>
      </c>
      <c r="Q680" s="94">
        <f t="shared" si="223"/>
        <v>15000</v>
      </c>
      <c r="R680" s="94">
        <f t="shared" si="223"/>
        <v>0</v>
      </c>
      <c r="S680" s="94">
        <f t="shared" si="223"/>
        <v>15000</v>
      </c>
      <c r="T680" s="94">
        <f t="shared" si="223"/>
        <v>0</v>
      </c>
    </row>
    <row r="681" spans="2:20" s="10" customFormat="1" ht="20.25" hidden="1" customHeight="1">
      <c r="B681" s="177"/>
      <c r="C681" s="12" t="s">
        <v>132</v>
      </c>
      <c r="D681" s="32" t="s">
        <v>191</v>
      </c>
      <c r="E681" s="13" t="s">
        <v>66</v>
      </c>
      <c r="F681" s="65" t="s">
        <v>48</v>
      </c>
      <c r="G681" s="65" t="s">
        <v>162</v>
      </c>
      <c r="H681" s="31" t="s">
        <v>14</v>
      </c>
      <c r="I681" s="31" t="s">
        <v>48</v>
      </c>
      <c r="J681" s="31" t="s">
        <v>123</v>
      </c>
      <c r="K681" s="31" t="s">
        <v>272</v>
      </c>
      <c r="L681" s="66" t="s">
        <v>157</v>
      </c>
      <c r="M681" s="74" t="s">
        <v>12</v>
      </c>
      <c r="N681" s="11" t="s">
        <v>75</v>
      </c>
      <c r="O681" s="94">
        <f t="shared" ref="O681:T681" si="224">O682+O683</f>
        <v>10000</v>
      </c>
      <c r="P681" s="94">
        <f t="shared" si="224"/>
        <v>0</v>
      </c>
      <c r="Q681" s="94">
        <f t="shared" si="224"/>
        <v>15000</v>
      </c>
      <c r="R681" s="94">
        <f t="shared" si="224"/>
        <v>0</v>
      </c>
      <c r="S681" s="94">
        <f t="shared" si="224"/>
        <v>15000</v>
      </c>
      <c r="T681" s="94">
        <f t="shared" si="224"/>
        <v>0</v>
      </c>
    </row>
    <row r="682" spans="2:20" s="10" customFormat="1" ht="20.25" hidden="1" customHeight="1">
      <c r="B682" s="177"/>
      <c r="C682" s="12" t="s">
        <v>133</v>
      </c>
      <c r="D682" s="32" t="s">
        <v>191</v>
      </c>
      <c r="E682" s="13" t="s">
        <v>66</v>
      </c>
      <c r="F682" s="65" t="s">
        <v>48</v>
      </c>
      <c r="G682" s="65" t="s">
        <v>162</v>
      </c>
      <c r="H682" s="31" t="s">
        <v>14</v>
      </c>
      <c r="I682" s="31" t="s">
        <v>48</v>
      </c>
      <c r="J682" s="31" t="s">
        <v>123</v>
      </c>
      <c r="K682" s="31" t="s">
        <v>272</v>
      </c>
      <c r="L682" s="66" t="s">
        <v>157</v>
      </c>
      <c r="M682" s="74" t="s">
        <v>12</v>
      </c>
      <c r="N682" s="52" t="s">
        <v>398</v>
      </c>
      <c r="O682" s="94">
        <v>5000</v>
      </c>
      <c r="P682" s="94">
        <v>0</v>
      </c>
      <c r="Q682" s="94">
        <v>10000</v>
      </c>
      <c r="R682" s="94">
        <v>0</v>
      </c>
      <c r="S682" s="94">
        <v>10000</v>
      </c>
      <c r="T682" s="94">
        <v>0</v>
      </c>
    </row>
    <row r="683" spans="2:20" s="10" customFormat="1" ht="36.75" hidden="1" customHeight="1">
      <c r="B683" s="177"/>
      <c r="C683" s="14" t="s">
        <v>437</v>
      </c>
      <c r="D683" s="32" t="s">
        <v>191</v>
      </c>
      <c r="E683" s="13" t="s">
        <v>66</v>
      </c>
      <c r="F683" s="65" t="s">
        <v>48</v>
      </c>
      <c r="G683" s="65" t="s">
        <v>162</v>
      </c>
      <c r="H683" s="31" t="s">
        <v>14</v>
      </c>
      <c r="I683" s="31" t="s">
        <v>48</v>
      </c>
      <c r="J683" s="31" t="s">
        <v>123</v>
      </c>
      <c r="K683" s="31" t="s">
        <v>272</v>
      </c>
      <c r="L683" s="66" t="s">
        <v>157</v>
      </c>
      <c r="M683" s="74" t="s">
        <v>12</v>
      </c>
      <c r="N683" s="52" t="s">
        <v>436</v>
      </c>
      <c r="O683" s="94">
        <v>5000</v>
      </c>
      <c r="P683" s="94">
        <v>0</v>
      </c>
      <c r="Q683" s="94">
        <v>5000</v>
      </c>
      <c r="R683" s="94">
        <v>0</v>
      </c>
      <c r="S683" s="94">
        <v>5000</v>
      </c>
      <c r="T683" s="94">
        <v>0</v>
      </c>
    </row>
    <row r="684" spans="2:20" s="10" customFormat="1" ht="24" customHeight="1">
      <c r="B684" s="177"/>
      <c r="C684" s="172" t="s">
        <v>304</v>
      </c>
      <c r="D684" s="32" t="s">
        <v>191</v>
      </c>
      <c r="E684" s="13" t="s">
        <v>66</v>
      </c>
      <c r="F684" s="65" t="s">
        <v>48</v>
      </c>
      <c r="G684" s="65" t="s">
        <v>162</v>
      </c>
      <c r="H684" s="31" t="s">
        <v>14</v>
      </c>
      <c r="I684" s="31" t="s">
        <v>48</v>
      </c>
      <c r="J684" s="31" t="s">
        <v>123</v>
      </c>
      <c r="K684" s="31" t="s">
        <v>272</v>
      </c>
      <c r="L684" s="66" t="s">
        <v>157</v>
      </c>
      <c r="M684" s="74" t="s">
        <v>303</v>
      </c>
      <c r="N684" s="31"/>
      <c r="O684" s="94">
        <f t="shared" ref="O684:T684" si="225">O685</f>
        <v>12000</v>
      </c>
      <c r="P684" s="94">
        <f t="shared" si="225"/>
        <v>0</v>
      </c>
      <c r="Q684" s="94">
        <f t="shared" si="225"/>
        <v>12000</v>
      </c>
      <c r="R684" s="94">
        <f t="shared" si="225"/>
        <v>0</v>
      </c>
      <c r="S684" s="94">
        <f t="shared" si="225"/>
        <v>12000</v>
      </c>
      <c r="T684" s="94">
        <f t="shared" si="225"/>
        <v>0</v>
      </c>
    </row>
    <row r="685" spans="2:20" s="10" customFormat="1" ht="20.25" hidden="1" customHeight="1">
      <c r="B685" s="177"/>
      <c r="C685" s="12" t="s">
        <v>57</v>
      </c>
      <c r="D685" s="32" t="s">
        <v>191</v>
      </c>
      <c r="E685" s="13" t="s">
        <v>66</v>
      </c>
      <c r="F685" s="65" t="s">
        <v>48</v>
      </c>
      <c r="G685" s="65" t="s">
        <v>162</v>
      </c>
      <c r="H685" s="31" t="s">
        <v>14</v>
      </c>
      <c r="I685" s="31" t="s">
        <v>48</v>
      </c>
      <c r="J685" s="31" t="s">
        <v>123</v>
      </c>
      <c r="K685" s="31" t="s">
        <v>272</v>
      </c>
      <c r="L685" s="66" t="s">
        <v>157</v>
      </c>
      <c r="M685" s="74" t="s">
        <v>303</v>
      </c>
      <c r="N685" s="31" t="s">
        <v>389</v>
      </c>
      <c r="O685" s="94">
        <v>12000</v>
      </c>
      <c r="P685" s="94">
        <v>0</v>
      </c>
      <c r="Q685" s="94">
        <v>12000</v>
      </c>
      <c r="R685" s="94">
        <v>0</v>
      </c>
      <c r="S685" s="94">
        <v>12000</v>
      </c>
      <c r="T685" s="94">
        <v>0</v>
      </c>
    </row>
    <row r="686" spans="2:20" s="3" customFormat="1" ht="63.75" customHeight="1">
      <c r="B686" s="173"/>
      <c r="C686" s="139" t="s">
        <v>413</v>
      </c>
      <c r="D686" s="32" t="s">
        <v>191</v>
      </c>
      <c r="E686" s="13" t="s">
        <v>66</v>
      </c>
      <c r="F686" s="65" t="s">
        <v>48</v>
      </c>
      <c r="G686" s="65" t="s">
        <v>162</v>
      </c>
      <c r="H686" s="31" t="s">
        <v>166</v>
      </c>
      <c r="I686" s="31" t="s">
        <v>84</v>
      </c>
      <c r="J686" s="31" t="s">
        <v>157</v>
      </c>
      <c r="K686" s="31" t="s">
        <v>83</v>
      </c>
      <c r="L686" s="66" t="s">
        <v>157</v>
      </c>
      <c r="M686" s="66"/>
      <c r="N686" s="42"/>
      <c r="O686" s="94">
        <f t="shared" ref="O686:T689" si="226">O687</f>
        <v>5000</v>
      </c>
      <c r="P686" s="94">
        <f t="shared" si="226"/>
        <v>0</v>
      </c>
      <c r="Q686" s="94">
        <f t="shared" si="226"/>
        <v>5000</v>
      </c>
      <c r="R686" s="94">
        <f t="shared" si="226"/>
        <v>0</v>
      </c>
      <c r="S686" s="94">
        <f t="shared" si="226"/>
        <v>5000</v>
      </c>
      <c r="T686" s="94">
        <f t="shared" si="226"/>
        <v>0</v>
      </c>
    </row>
    <row r="687" spans="2:20" s="3" customFormat="1" ht="37.5" customHeight="1">
      <c r="B687" s="173"/>
      <c r="C687" s="125" t="s">
        <v>7</v>
      </c>
      <c r="D687" s="32" t="s">
        <v>191</v>
      </c>
      <c r="E687" s="13" t="s">
        <v>66</v>
      </c>
      <c r="F687" s="65" t="s">
        <v>48</v>
      </c>
      <c r="G687" s="65" t="s">
        <v>162</v>
      </c>
      <c r="H687" s="31" t="s">
        <v>166</v>
      </c>
      <c r="I687" s="31" t="s">
        <v>48</v>
      </c>
      <c r="J687" s="31" t="s">
        <v>157</v>
      </c>
      <c r="K687" s="31" t="s">
        <v>83</v>
      </c>
      <c r="L687" s="66" t="s">
        <v>157</v>
      </c>
      <c r="M687" s="66"/>
      <c r="N687" s="42"/>
      <c r="O687" s="94">
        <f t="shared" si="226"/>
        <v>5000</v>
      </c>
      <c r="P687" s="94">
        <f t="shared" si="226"/>
        <v>0</v>
      </c>
      <c r="Q687" s="94">
        <f t="shared" si="226"/>
        <v>5000</v>
      </c>
      <c r="R687" s="94">
        <f t="shared" si="226"/>
        <v>0</v>
      </c>
      <c r="S687" s="94">
        <f t="shared" si="226"/>
        <v>5000</v>
      </c>
      <c r="T687" s="94">
        <f t="shared" si="226"/>
        <v>0</v>
      </c>
    </row>
    <row r="688" spans="2:20" s="3" customFormat="1" ht="57" customHeight="1">
      <c r="B688" s="173"/>
      <c r="C688" s="127" t="s">
        <v>9</v>
      </c>
      <c r="D688" s="32" t="s">
        <v>191</v>
      </c>
      <c r="E688" s="13" t="s">
        <v>66</v>
      </c>
      <c r="F688" s="65" t="s">
        <v>48</v>
      </c>
      <c r="G688" s="65" t="s">
        <v>162</v>
      </c>
      <c r="H688" s="31" t="s">
        <v>166</v>
      </c>
      <c r="I688" s="31" t="s">
        <v>48</v>
      </c>
      <c r="J688" s="31" t="s">
        <v>123</v>
      </c>
      <c r="K688" s="31" t="s">
        <v>62</v>
      </c>
      <c r="L688" s="66" t="s">
        <v>157</v>
      </c>
      <c r="M688" s="66"/>
      <c r="N688" s="42"/>
      <c r="O688" s="94">
        <f>O689</f>
        <v>5000</v>
      </c>
      <c r="P688" s="94">
        <f t="shared" si="226"/>
        <v>0</v>
      </c>
      <c r="Q688" s="94">
        <f t="shared" si="226"/>
        <v>5000</v>
      </c>
      <c r="R688" s="94">
        <f t="shared" si="226"/>
        <v>0</v>
      </c>
      <c r="S688" s="94">
        <f t="shared" si="226"/>
        <v>5000</v>
      </c>
      <c r="T688" s="94">
        <f t="shared" si="226"/>
        <v>0</v>
      </c>
    </row>
    <row r="689" spans="2:20" s="3" customFormat="1" ht="24" customHeight="1">
      <c r="B689" s="173"/>
      <c r="C689" s="172" t="s">
        <v>304</v>
      </c>
      <c r="D689" s="32" t="s">
        <v>191</v>
      </c>
      <c r="E689" s="13" t="s">
        <v>66</v>
      </c>
      <c r="F689" s="65" t="s">
        <v>48</v>
      </c>
      <c r="G689" s="65" t="s">
        <v>162</v>
      </c>
      <c r="H689" s="31" t="s">
        <v>166</v>
      </c>
      <c r="I689" s="31" t="s">
        <v>48</v>
      </c>
      <c r="J689" s="31" t="s">
        <v>123</v>
      </c>
      <c r="K689" s="31" t="s">
        <v>62</v>
      </c>
      <c r="L689" s="66" t="s">
        <v>157</v>
      </c>
      <c r="M689" s="66" t="s">
        <v>303</v>
      </c>
      <c r="N689" s="42"/>
      <c r="O689" s="94">
        <f>O690</f>
        <v>5000</v>
      </c>
      <c r="P689" s="94">
        <f t="shared" si="226"/>
        <v>0</v>
      </c>
      <c r="Q689" s="94">
        <f t="shared" si="226"/>
        <v>5000</v>
      </c>
      <c r="R689" s="94">
        <f t="shared" si="226"/>
        <v>0</v>
      </c>
      <c r="S689" s="94">
        <f t="shared" si="226"/>
        <v>5000</v>
      </c>
      <c r="T689" s="94">
        <f t="shared" si="226"/>
        <v>0</v>
      </c>
    </row>
    <row r="690" spans="2:20" s="3" customFormat="1" ht="21" hidden="1" customHeight="1">
      <c r="B690" s="174"/>
      <c r="C690" s="12" t="s">
        <v>57</v>
      </c>
      <c r="D690" s="32" t="s">
        <v>191</v>
      </c>
      <c r="E690" s="13" t="s">
        <v>66</v>
      </c>
      <c r="F690" s="65" t="s">
        <v>48</v>
      </c>
      <c r="G690" s="65" t="s">
        <v>162</v>
      </c>
      <c r="H690" s="31" t="s">
        <v>166</v>
      </c>
      <c r="I690" s="31" t="s">
        <v>48</v>
      </c>
      <c r="J690" s="31" t="s">
        <v>123</v>
      </c>
      <c r="K690" s="31" t="s">
        <v>62</v>
      </c>
      <c r="L690" s="66" t="s">
        <v>157</v>
      </c>
      <c r="M690" s="66" t="s">
        <v>303</v>
      </c>
      <c r="N690" s="42" t="s">
        <v>389</v>
      </c>
      <c r="O690" s="94">
        <v>5000</v>
      </c>
      <c r="P690" s="94">
        <v>0</v>
      </c>
      <c r="Q690" s="94">
        <v>5000</v>
      </c>
      <c r="R690" s="94">
        <v>0</v>
      </c>
      <c r="S690" s="94">
        <v>5000</v>
      </c>
      <c r="T690" s="94">
        <v>0</v>
      </c>
    </row>
    <row r="691" spans="2:20" s="3" customFormat="1" ht="21" customHeight="1">
      <c r="B691" s="173"/>
      <c r="C691" s="270" t="s">
        <v>461</v>
      </c>
      <c r="D691" s="271"/>
      <c r="E691" s="271"/>
      <c r="F691" s="271"/>
      <c r="G691" s="271"/>
      <c r="H691" s="271"/>
      <c r="I691" s="271"/>
      <c r="J691" s="271"/>
      <c r="K691" s="271"/>
      <c r="L691" s="271"/>
      <c r="M691" s="271"/>
      <c r="N691" s="271"/>
      <c r="O691" s="271"/>
      <c r="P691" s="271"/>
      <c r="Q691" s="271"/>
      <c r="R691" s="271"/>
      <c r="S691" s="271"/>
      <c r="T691" s="272"/>
    </row>
    <row r="692" spans="2:20" s="3" customFormat="1" ht="20.25" customHeight="1">
      <c r="B692" s="173"/>
      <c r="C692" s="12" t="s">
        <v>135</v>
      </c>
      <c r="D692" s="32" t="s">
        <v>191</v>
      </c>
      <c r="E692" s="13" t="s">
        <v>48</v>
      </c>
      <c r="F692" s="65" t="s">
        <v>54</v>
      </c>
      <c r="G692" s="65"/>
      <c r="H692" s="31"/>
      <c r="I692" s="31"/>
      <c r="J692" s="31"/>
      <c r="K692" s="31"/>
      <c r="L692" s="66"/>
      <c r="M692" s="11"/>
      <c r="N692" s="11"/>
      <c r="O692" s="94">
        <f t="shared" ref="O692:T692" si="227">SUM(O693)</f>
        <v>10938829.289999999</v>
      </c>
      <c r="P692" s="94">
        <f t="shared" si="227"/>
        <v>0</v>
      </c>
      <c r="Q692" s="94">
        <f t="shared" si="227"/>
        <v>9252348.8499999996</v>
      </c>
      <c r="R692" s="94">
        <f t="shared" si="227"/>
        <v>0</v>
      </c>
      <c r="S692" s="94">
        <f t="shared" si="227"/>
        <v>9252348.8499999996</v>
      </c>
      <c r="T692" s="94">
        <f t="shared" si="227"/>
        <v>0</v>
      </c>
    </row>
    <row r="693" spans="2:20" s="3" customFormat="1" ht="80.25" customHeight="1">
      <c r="B693" s="173"/>
      <c r="C693" s="118" t="s">
        <v>415</v>
      </c>
      <c r="D693" s="32" t="s">
        <v>191</v>
      </c>
      <c r="E693" s="13" t="s">
        <v>48</v>
      </c>
      <c r="F693" s="65" t="s">
        <v>54</v>
      </c>
      <c r="G693" s="65" t="s">
        <v>162</v>
      </c>
      <c r="H693" s="31" t="s">
        <v>157</v>
      </c>
      <c r="I693" s="31" t="s">
        <v>84</v>
      </c>
      <c r="J693" s="31" t="s">
        <v>157</v>
      </c>
      <c r="K693" s="31" t="s">
        <v>83</v>
      </c>
      <c r="L693" s="66" t="s">
        <v>157</v>
      </c>
      <c r="M693" s="66"/>
      <c r="N693" s="11"/>
      <c r="O693" s="94">
        <f t="shared" ref="O693:T693" si="228">O694+O752+O759</f>
        <v>10938829.289999999</v>
      </c>
      <c r="P693" s="94">
        <f t="shared" si="228"/>
        <v>0</v>
      </c>
      <c r="Q693" s="94">
        <f t="shared" si="228"/>
        <v>9252348.8499999996</v>
      </c>
      <c r="R693" s="94">
        <f t="shared" si="228"/>
        <v>0</v>
      </c>
      <c r="S693" s="94">
        <f t="shared" si="228"/>
        <v>9252348.8499999996</v>
      </c>
      <c r="T693" s="94">
        <f t="shared" si="228"/>
        <v>0</v>
      </c>
    </row>
    <row r="694" spans="2:20" s="3" customFormat="1" ht="75" customHeight="1">
      <c r="B694" s="173"/>
      <c r="C694" s="114" t="s">
        <v>34</v>
      </c>
      <c r="D694" s="32" t="s">
        <v>191</v>
      </c>
      <c r="E694" s="13" t="s">
        <v>48</v>
      </c>
      <c r="F694" s="65" t="s">
        <v>54</v>
      </c>
      <c r="G694" s="65" t="s">
        <v>162</v>
      </c>
      <c r="H694" s="31" t="s">
        <v>123</v>
      </c>
      <c r="I694" s="31" t="s">
        <v>84</v>
      </c>
      <c r="J694" s="31" t="s">
        <v>157</v>
      </c>
      <c r="K694" s="31" t="s">
        <v>83</v>
      </c>
      <c r="L694" s="66" t="s">
        <v>157</v>
      </c>
      <c r="M694" s="66"/>
      <c r="N694" s="11"/>
      <c r="O694" s="94">
        <f t="shared" ref="O694:T694" si="229">O695+O747</f>
        <v>10938829.289999999</v>
      </c>
      <c r="P694" s="94">
        <f t="shared" si="229"/>
        <v>0</v>
      </c>
      <c r="Q694" s="94">
        <f t="shared" si="229"/>
        <v>9252348.8499999996</v>
      </c>
      <c r="R694" s="94">
        <f t="shared" si="229"/>
        <v>0</v>
      </c>
      <c r="S694" s="94">
        <f t="shared" si="229"/>
        <v>9252348.8499999996</v>
      </c>
      <c r="T694" s="94">
        <f t="shared" si="229"/>
        <v>0</v>
      </c>
    </row>
    <row r="695" spans="2:20" s="3" customFormat="1" ht="77.25" customHeight="1">
      <c r="B695" s="173"/>
      <c r="C695" s="110" t="s">
        <v>416</v>
      </c>
      <c r="D695" s="32" t="s">
        <v>191</v>
      </c>
      <c r="E695" s="13" t="s">
        <v>48</v>
      </c>
      <c r="F695" s="65" t="s">
        <v>54</v>
      </c>
      <c r="G695" s="65" t="s">
        <v>162</v>
      </c>
      <c r="H695" s="31" t="s">
        <v>123</v>
      </c>
      <c r="I695" s="31" t="s">
        <v>48</v>
      </c>
      <c r="J695" s="31" t="s">
        <v>157</v>
      </c>
      <c r="K695" s="31" t="s">
        <v>83</v>
      </c>
      <c r="L695" s="66" t="s">
        <v>157</v>
      </c>
      <c r="M695" s="66"/>
      <c r="N695" s="11"/>
      <c r="O695" s="94">
        <f>O696</f>
        <v>10938829.289999999</v>
      </c>
      <c r="P695" s="94">
        <f>P696+P700</f>
        <v>0</v>
      </c>
      <c r="Q695" s="94">
        <f>Q696</f>
        <v>9252348.8499999996</v>
      </c>
      <c r="R695" s="94">
        <f>R696+R700</f>
        <v>0</v>
      </c>
      <c r="S695" s="94">
        <f>S696</f>
        <v>9252348.8499999996</v>
      </c>
      <c r="T695" s="94">
        <f>T696+T700</f>
        <v>0</v>
      </c>
    </row>
    <row r="696" spans="2:20" s="3" customFormat="1" ht="60" customHeight="1">
      <c r="B696" s="173"/>
      <c r="C696" s="118" t="s">
        <v>462</v>
      </c>
      <c r="D696" s="32" t="s">
        <v>191</v>
      </c>
      <c r="E696" s="13" t="s">
        <v>48</v>
      </c>
      <c r="F696" s="65" t="s">
        <v>54</v>
      </c>
      <c r="G696" s="65" t="s">
        <v>162</v>
      </c>
      <c r="H696" s="31" t="s">
        <v>123</v>
      </c>
      <c r="I696" s="31" t="s">
        <v>48</v>
      </c>
      <c r="J696" s="31" t="s">
        <v>123</v>
      </c>
      <c r="K696" s="31" t="s">
        <v>277</v>
      </c>
      <c r="L696" s="66" t="s">
        <v>157</v>
      </c>
      <c r="M696" s="71"/>
      <c r="N696" s="11"/>
      <c r="O696" s="94">
        <f t="shared" ref="O696:T696" si="230">O697+O703+O732</f>
        <v>10938829.289999999</v>
      </c>
      <c r="P696" s="94">
        <f t="shared" si="230"/>
        <v>0</v>
      </c>
      <c r="Q696" s="94">
        <f t="shared" si="230"/>
        <v>9252348.8499999996</v>
      </c>
      <c r="R696" s="94">
        <f t="shared" si="230"/>
        <v>0</v>
      </c>
      <c r="S696" s="94">
        <f t="shared" si="230"/>
        <v>9252348.8499999996</v>
      </c>
      <c r="T696" s="94">
        <f t="shared" si="230"/>
        <v>0</v>
      </c>
    </row>
    <row r="697" spans="2:20" s="10" customFormat="1" ht="37.5" customHeight="1">
      <c r="B697" s="177"/>
      <c r="C697" s="118" t="s">
        <v>222</v>
      </c>
      <c r="D697" s="32" t="s">
        <v>191</v>
      </c>
      <c r="E697" s="67" t="s">
        <v>48</v>
      </c>
      <c r="F697" s="65" t="s">
        <v>54</v>
      </c>
      <c r="G697" s="65" t="s">
        <v>162</v>
      </c>
      <c r="H697" s="31" t="s">
        <v>123</v>
      </c>
      <c r="I697" s="31" t="s">
        <v>48</v>
      </c>
      <c r="J697" s="31" t="s">
        <v>123</v>
      </c>
      <c r="K697" s="31" t="s">
        <v>277</v>
      </c>
      <c r="L697" s="66" t="s">
        <v>157</v>
      </c>
      <c r="M697" s="66" t="s">
        <v>204</v>
      </c>
      <c r="N697" s="31"/>
      <c r="O697" s="94">
        <f>O698+O701</f>
        <v>7344254</v>
      </c>
      <c r="P697" s="94">
        <f t="shared" ref="P697:T697" si="231">P698+P701</f>
        <v>0</v>
      </c>
      <c r="Q697" s="94">
        <f>Q698+Q701</f>
        <v>7342254</v>
      </c>
      <c r="R697" s="94">
        <f t="shared" si="231"/>
        <v>0</v>
      </c>
      <c r="S697" s="94">
        <f>S698+S701</f>
        <v>7342254</v>
      </c>
      <c r="T697" s="94">
        <f t="shared" si="231"/>
        <v>0</v>
      </c>
    </row>
    <row r="698" spans="2:20" s="10" customFormat="1" ht="39" hidden="1" customHeight="1">
      <c r="B698" s="177"/>
      <c r="C698" s="171" t="s">
        <v>288</v>
      </c>
      <c r="D698" s="32" t="s">
        <v>191</v>
      </c>
      <c r="E698" s="13" t="s">
        <v>48</v>
      </c>
      <c r="F698" s="65" t="s">
        <v>54</v>
      </c>
      <c r="G698" s="65" t="s">
        <v>162</v>
      </c>
      <c r="H698" s="31" t="s">
        <v>123</v>
      </c>
      <c r="I698" s="31" t="s">
        <v>48</v>
      </c>
      <c r="J698" s="31" t="s">
        <v>123</v>
      </c>
      <c r="K698" s="31" t="s">
        <v>277</v>
      </c>
      <c r="L698" s="66" t="s">
        <v>157</v>
      </c>
      <c r="M698" s="66" t="s">
        <v>205</v>
      </c>
      <c r="N698" s="31"/>
      <c r="O698" s="94">
        <f t="shared" ref="O698:T698" si="232">O699+O700</f>
        <v>5656984</v>
      </c>
      <c r="P698" s="94">
        <f t="shared" si="232"/>
        <v>0</v>
      </c>
      <c r="Q698" s="94">
        <f t="shared" si="232"/>
        <v>5654984</v>
      </c>
      <c r="R698" s="94">
        <f t="shared" si="232"/>
        <v>0</v>
      </c>
      <c r="S698" s="94">
        <f t="shared" si="232"/>
        <v>5654984</v>
      </c>
      <c r="T698" s="94">
        <f t="shared" si="232"/>
        <v>0</v>
      </c>
    </row>
    <row r="699" spans="2:20" s="10" customFormat="1" ht="23.25" hidden="1" customHeight="1">
      <c r="B699" s="177"/>
      <c r="C699" s="35" t="s">
        <v>69</v>
      </c>
      <c r="D699" s="32" t="s">
        <v>191</v>
      </c>
      <c r="E699" s="13" t="s">
        <v>48</v>
      </c>
      <c r="F699" s="65" t="s">
        <v>54</v>
      </c>
      <c r="G699" s="65" t="s">
        <v>162</v>
      </c>
      <c r="H699" s="31" t="s">
        <v>123</v>
      </c>
      <c r="I699" s="31" t="s">
        <v>48</v>
      </c>
      <c r="J699" s="31" t="s">
        <v>123</v>
      </c>
      <c r="K699" s="31" t="s">
        <v>277</v>
      </c>
      <c r="L699" s="66" t="s">
        <v>157</v>
      </c>
      <c r="M699" s="66" t="s">
        <v>205</v>
      </c>
      <c r="N699" s="11" t="s">
        <v>70</v>
      </c>
      <c r="O699" s="99">
        <v>5646984</v>
      </c>
      <c r="P699" s="94">
        <v>0</v>
      </c>
      <c r="Q699" s="99">
        <v>5646984</v>
      </c>
      <c r="R699" s="94">
        <v>0</v>
      </c>
      <c r="S699" s="99">
        <v>5646984</v>
      </c>
      <c r="T699" s="94">
        <v>0</v>
      </c>
    </row>
    <row r="700" spans="2:20" s="10" customFormat="1" ht="40.5" hidden="1" customHeight="1">
      <c r="B700" s="177"/>
      <c r="C700" s="35" t="s">
        <v>456</v>
      </c>
      <c r="D700" s="32" t="s">
        <v>191</v>
      </c>
      <c r="E700" s="13" t="s">
        <v>48</v>
      </c>
      <c r="F700" s="65" t="s">
        <v>54</v>
      </c>
      <c r="G700" s="65" t="s">
        <v>162</v>
      </c>
      <c r="H700" s="31" t="s">
        <v>123</v>
      </c>
      <c r="I700" s="31" t="s">
        <v>48</v>
      </c>
      <c r="J700" s="31" t="s">
        <v>123</v>
      </c>
      <c r="K700" s="31" t="s">
        <v>277</v>
      </c>
      <c r="L700" s="66" t="s">
        <v>157</v>
      </c>
      <c r="M700" s="66" t="s">
        <v>205</v>
      </c>
      <c r="N700" s="11" t="s">
        <v>455</v>
      </c>
      <c r="O700" s="94">
        <v>10000</v>
      </c>
      <c r="P700" s="94">
        <v>0</v>
      </c>
      <c r="Q700" s="94">
        <v>8000</v>
      </c>
      <c r="R700" s="94">
        <v>0</v>
      </c>
      <c r="S700" s="94">
        <v>8000</v>
      </c>
      <c r="T700" s="94">
        <v>0</v>
      </c>
    </row>
    <row r="701" spans="2:20" s="10" customFormat="1" ht="37.5" hidden="1" customHeight="1">
      <c r="B701" s="177"/>
      <c r="C701" s="12" t="s">
        <v>290</v>
      </c>
      <c r="D701" s="32" t="s">
        <v>191</v>
      </c>
      <c r="E701" s="13" t="s">
        <v>48</v>
      </c>
      <c r="F701" s="65" t="s">
        <v>54</v>
      </c>
      <c r="G701" s="65" t="s">
        <v>162</v>
      </c>
      <c r="H701" s="31" t="s">
        <v>123</v>
      </c>
      <c r="I701" s="31" t="s">
        <v>48</v>
      </c>
      <c r="J701" s="31" t="s">
        <v>123</v>
      </c>
      <c r="K701" s="31" t="s">
        <v>277</v>
      </c>
      <c r="L701" s="66" t="s">
        <v>157</v>
      </c>
      <c r="M701" s="66" t="s">
        <v>297</v>
      </c>
      <c r="N701" s="11"/>
      <c r="O701" s="94">
        <f t="shared" ref="O701:T701" si="233">O702</f>
        <v>1687270</v>
      </c>
      <c r="P701" s="94">
        <f t="shared" si="233"/>
        <v>0</v>
      </c>
      <c r="Q701" s="94">
        <f t="shared" si="233"/>
        <v>1687270</v>
      </c>
      <c r="R701" s="94">
        <f t="shared" si="233"/>
        <v>0</v>
      </c>
      <c r="S701" s="94">
        <f t="shared" si="233"/>
        <v>1687270</v>
      </c>
      <c r="T701" s="94">
        <f t="shared" si="233"/>
        <v>0</v>
      </c>
    </row>
    <row r="702" spans="2:20" s="10" customFormat="1" ht="24" hidden="1" customHeight="1">
      <c r="B702" s="177"/>
      <c r="C702" s="12" t="s">
        <v>134</v>
      </c>
      <c r="D702" s="32" t="s">
        <v>191</v>
      </c>
      <c r="E702" s="13" t="s">
        <v>48</v>
      </c>
      <c r="F702" s="65" t="s">
        <v>54</v>
      </c>
      <c r="G702" s="65" t="s">
        <v>162</v>
      </c>
      <c r="H702" s="31" t="s">
        <v>123</v>
      </c>
      <c r="I702" s="31" t="s">
        <v>48</v>
      </c>
      <c r="J702" s="31" t="s">
        <v>123</v>
      </c>
      <c r="K702" s="31" t="s">
        <v>277</v>
      </c>
      <c r="L702" s="66" t="s">
        <v>157</v>
      </c>
      <c r="M702" s="66" t="s">
        <v>297</v>
      </c>
      <c r="N702" s="11" t="s">
        <v>71</v>
      </c>
      <c r="O702" s="94">
        <v>1687270</v>
      </c>
      <c r="P702" s="94">
        <v>0</v>
      </c>
      <c r="Q702" s="94">
        <v>1687270</v>
      </c>
      <c r="R702" s="94">
        <v>0</v>
      </c>
      <c r="S702" s="94">
        <v>1687270</v>
      </c>
      <c r="T702" s="94">
        <v>0</v>
      </c>
    </row>
    <row r="703" spans="2:20" s="3" customFormat="1" ht="37.5" customHeight="1">
      <c r="B703" s="173"/>
      <c r="C703" s="118" t="s">
        <v>160</v>
      </c>
      <c r="D703" s="32" t="s">
        <v>191</v>
      </c>
      <c r="E703" s="13" t="s">
        <v>48</v>
      </c>
      <c r="F703" s="65" t="s">
        <v>54</v>
      </c>
      <c r="G703" s="65" t="s">
        <v>162</v>
      </c>
      <c r="H703" s="31" t="s">
        <v>123</v>
      </c>
      <c r="I703" s="31" t="s">
        <v>48</v>
      </c>
      <c r="J703" s="31" t="s">
        <v>123</v>
      </c>
      <c r="K703" s="31" t="s">
        <v>277</v>
      </c>
      <c r="L703" s="66" t="s">
        <v>157</v>
      </c>
      <c r="M703" s="71" t="s">
        <v>16</v>
      </c>
      <c r="N703" s="11"/>
      <c r="O703" s="94">
        <f>O704+O711+O729</f>
        <v>3584575.29</v>
      </c>
      <c r="P703" s="94">
        <f t="shared" ref="P703:S703" si="234">P704+P711+P729</f>
        <v>0</v>
      </c>
      <c r="Q703" s="94">
        <f t="shared" si="234"/>
        <v>1905094.85</v>
      </c>
      <c r="R703" s="94">
        <f t="shared" si="234"/>
        <v>0</v>
      </c>
      <c r="S703" s="94">
        <f t="shared" si="234"/>
        <v>1905094.85</v>
      </c>
      <c r="T703" s="94">
        <f>T704+T711</f>
        <v>0</v>
      </c>
    </row>
    <row r="704" spans="2:20" s="3" customFormat="1" ht="24" hidden="1" customHeight="1">
      <c r="B704" s="173"/>
      <c r="C704" s="64" t="s">
        <v>211</v>
      </c>
      <c r="D704" s="32" t="s">
        <v>191</v>
      </c>
      <c r="E704" s="13" t="s">
        <v>48</v>
      </c>
      <c r="F704" s="65" t="s">
        <v>54</v>
      </c>
      <c r="G704" s="65" t="s">
        <v>162</v>
      </c>
      <c r="H704" s="31" t="s">
        <v>123</v>
      </c>
      <c r="I704" s="31" t="s">
        <v>48</v>
      </c>
      <c r="J704" s="31" t="s">
        <v>123</v>
      </c>
      <c r="K704" s="31" t="s">
        <v>277</v>
      </c>
      <c r="L704" s="66" t="s">
        <v>157</v>
      </c>
      <c r="M704" s="71" t="s">
        <v>176</v>
      </c>
      <c r="N704" s="11"/>
      <c r="O704" s="94">
        <f>SUM(O705:O709)</f>
        <v>449442.42000000004</v>
      </c>
      <c r="P704" s="94">
        <f t="shared" ref="P704:S704" si="235">SUM(P705:P709)</f>
        <v>0</v>
      </c>
      <c r="Q704" s="94">
        <f>SUM(Q705:Q709)</f>
        <v>195094.85</v>
      </c>
      <c r="R704" s="94">
        <f t="shared" si="235"/>
        <v>0</v>
      </c>
      <c r="S704" s="94">
        <f t="shared" si="235"/>
        <v>195094.85</v>
      </c>
      <c r="T704" s="94">
        <f>SUM(T705:T708)</f>
        <v>0</v>
      </c>
    </row>
    <row r="705" spans="2:20" s="3" customFormat="1" ht="24" hidden="1" customHeight="1">
      <c r="B705" s="173"/>
      <c r="C705" s="12" t="s">
        <v>76</v>
      </c>
      <c r="D705" s="32" t="s">
        <v>191</v>
      </c>
      <c r="E705" s="13" t="s">
        <v>48</v>
      </c>
      <c r="F705" s="65" t="s">
        <v>54</v>
      </c>
      <c r="G705" s="65" t="s">
        <v>162</v>
      </c>
      <c r="H705" s="31" t="s">
        <v>123</v>
      </c>
      <c r="I705" s="31" t="s">
        <v>48</v>
      </c>
      <c r="J705" s="31" t="s">
        <v>123</v>
      </c>
      <c r="K705" s="31" t="s">
        <v>277</v>
      </c>
      <c r="L705" s="66" t="s">
        <v>157</v>
      </c>
      <c r="M705" s="66" t="s">
        <v>176</v>
      </c>
      <c r="N705" s="11" t="s">
        <v>77</v>
      </c>
      <c r="O705" s="94">
        <v>75000</v>
      </c>
      <c r="P705" s="94">
        <v>0</v>
      </c>
      <c r="Q705" s="94">
        <v>60000</v>
      </c>
      <c r="R705" s="94">
        <v>0</v>
      </c>
      <c r="S705" s="94">
        <v>60000</v>
      </c>
      <c r="T705" s="94">
        <v>0</v>
      </c>
    </row>
    <row r="706" spans="2:20" s="10" customFormat="1" ht="22.5" hidden="1" customHeight="1">
      <c r="B706" s="177"/>
      <c r="C706" s="12" t="s">
        <v>1</v>
      </c>
      <c r="D706" s="32" t="s">
        <v>191</v>
      </c>
      <c r="E706" s="13" t="s">
        <v>48</v>
      </c>
      <c r="F706" s="65" t="s">
        <v>54</v>
      </c>
      <c r="G706" s="65" t="s">
        <v>162</v>
      </c>
      <c r="H706" s="31" t="s">
        <v>123</v>
      </c>
      <c r="I706" s="31" t="s">
        <v>48</v>
      </c>
      <c r="J706" s="31" t="s">
        <v>123</v>
      </c>
      <c r="K706" s="31" t="s">
        <v>277</v>
      </c>
      <c r="L706" s="66" t="s">
        <v>157</v>
      </c>
      <c r="M706" s="66" t="s">
        <v>176</v>
      </c>
      <c r="N706" s="11" t="s">
        <v>79</v>
      </c>
      <c r="O706" s="94">
        <v>5563</v>
      </c>
      <c r="P706" s="94">
        <v>0</v>
      </c>
      <c r="Q706" s="94">
        <v>0</v>
      </c>
      <c r="R706" s="94">
        <v>0</v>
      </c>
      <c r="S706" s="94">
        <v>0</v>
      </c>
      <c r="T706" s="94">
        <v>0</v>
      </c>
    </row>
    <row r="707" spans="2:20" s="3" customFormat="1" ht="20.25" hidden="1" customHeight="1">
      <c r="B707" s="173"/>
      <c r="C707" s="12" t="s">
        <v>45</v>
      </c>
      <c r="D707" s="32" t="s">
        <v>191</v>
      </c>
      <c r="E707" s="13" t="s">
        <v>48</v>
      </c>
      <c r="F707" s="65" t="s">
        <v>54</v>
      </c>
      <c r="G707" s="65" t="s">
        <v>162</v>
      </c>
      <c r="H707" s="31" t="s">
        <v>123</v>
      </c>
      <c r="I707" s="31" t="s">
        <v>48</v>
      </c>
      <c r="J707" s="31" t="s">
        <v>123</v>
      </c>
      <c r="K707" s="31" t="s">
        <v>277</v>
      </c>
      <c r="L707" s="66" t="s">
        <v>157</v>
      </c>
      <c r="M707" s="66" t="s">
        <v>176</v>
      </c>
      <c r="N707" s="11" t="s">
        <v>72</v>
      </c>
      <c r="O707" s="94">
        <v>233784.57</v>
      </c>
      <c r="P707" s="94">
        <v>0</v>
      </c>
      <c r="Q707" s="94">
        <v>80000</v>
      </c>
      <c r="R707" s="94">
        <v>0</v>
      </c>
      <c r="S707" s="94">
        <v>80000</v>
      </c>
      <c r="T707" s="94">
        <v>0</v>
      </c>
    </row>
    <row r="708" spans="2:20" s="10" customFormat="1" ht="22.5" hidden="1" customHeight="1">
      <c r="B708" s="177"/>
      <c r="C708" s="12" t="s">
        <v>73</v>
      </c>
      <c r="D708" s="32" t="s">
        <v>191</v>
      </c>
      <c r="E708" s="13" t="s">
        <v>48</v>
      </c>
      <c r="F708" s="65" t="s">
        <v>54</v>
      </c>
      <c r="G708" s="65" t="s">
        <v>162</v>
      </c>
      <c r="H708" s="31" t="s">
        <v>123</v>
      </c>
      <c r="I708" s="31" t="s">
        <v>48</v>
      </c>
      <c r="J708" s="31" t="s">
        <v>123</v>
      </c>
      <c r="K708" s="31" t="s">
        <v>277</v>
      </c>
      <c r="L708" s="66" t="s">
        <v>157</v>
      </c>
      <c r="M708" s="66" t="s">
        <v>176</v>
      </c>
      <c r="N708" s="11" t="s">
        <v>74</v>
      </c>
      <c r="O708" s="94">
        <v>35000</v>
      </c>
      <c r="P708" s="94">
        <v>0</v>
      </c>
      <c r="Q708" s="94">
        <v>35000</v>
      </c>
      <c r="R708" s="94">
        <v>0</v>
      </c>
      <c r="S708" s="94">
        <v>35000</v>
      </c>
      <c r="T708" s="94">
        <v>0</v>
      </c>
    </row>
    <row r="709" spans="2:20" s="3" customFormat="1" ht="19.5" hidden="1" customHeight="1">
      <c r="B709" s="173"/>
      <c r="C709" s="36" t="s">
        <v>132</v>
      </c>
      <c r="D709" s="32" t="s">
        <v>191</v>
      </c>
      <c r="E709" s="13" t="s">
        <v>48</v>
      </c>
      <c r="F709" s="65" t="s">
        <v>54</v>
      </c>
      <c r="G709" s="65" t="s">
        <v>162</v>
      </c>
      <c r="H709" s="31" t="s">
        <v>123</v>
      </c>
      <c r="I709" s="31" t="s">
        <v>48</v>
      </c>
      <c r="J709" s="31" t="s">
        <v>123</v>
      </c>
      <c r="K709" s="31" t="s">
        <v>277</v>
      </c>
      <c r="L709" s="66" t="s">
        <v>157</v>
      </c>
      <c r="M709" s="66" t="s">
        <v>176</v>
      </c>
      <c r="N709" s="11" t="s">
        <v>75</v>
      </c>
      <c r="O709" s="94">
        <f>O710</f>
        <v>100094.85</v>
      </c>
      <c r="P709" s="94">
        <f>P710+P711+P712</f>
        <v>0</v>
      </c>
      <c r="Q709" s="94">
        <f>Q710</f>
        <v>20094.849999999999</v>
      </c>
      <c r="R709" s="94">
        <f>R710+R711+R712</f>
        <v>0</v>
      </c>
      <c r="S709" s="94">
        <f>S710</f>
        <v>20094.849999999999</v>
      </c>
      <c r="T709" s="94">
        <f>T710+T711+T712</f>
        <v>0</v>
      </c>
    </row>
    <row r="710" spans="2:20" s="3" customFormat="1" ht="19.5" hidden="1" customHeight="1">
      <c r="B710" s="173"/>
      <c r="C710" s="12" t="s">
        <v>133</v>
      </c>
      <c r="D710" s="32" t="s">
        <v>191</v>
      </c>
      <c r="E710" s="13" t="s">
        <v>48</v>
      </c>
      <c r="F710" s="65" t="s">
        <v>54</v>
      </c>
      <c r="G710" s="65" t="s">
        <v>162</v>
      </c>
      <c r="H710" s="31" t="s">
        <v>123</v>
      </c>
      <c r="I710" s="31" t="s">
        <v>48</v>
      </c>
      <c r="J710" s="31" t="s">
        <v>123</v>
      </c>
      <c r="K710" s="31" t="s">
        <v>277</v>
      </c>
      <c r="L710" s="66" t="s">
        <v>157</v>
      </c>
      <c r="M710" s="66" t="s">
        <v>176</v>
      </c>
      <c r="N710" s="52" t="s">
        <v>398</v>
      </c>
      <c r="O710" s="94">
        <v>100094.85</v>
      </c>
      <c r="P710" s="94">
        <v>0</v>
      </c>
      <c r="Q710" s="94">
        <v>20094.849999999999</v>
      </c>
      <c r="R710" s="94">
        <v>0</v>
      </c>
      <c r="S710" s="94">
        <v>20094.849999999999</v>
      </c>
      <c r="T710" s="94">
        <v>0</v>
      </c>
    </row>
    <row r="711" spans="2:20" s="3" customFormat="1" ht="19.5" hidden="1" customHeight="1">
      <c r="B711" s="173"/>
      <c r="C711" s="172" t="s">
        <v>355</v>
      </c>
      <c r="D711" s="32" t="s">
        <v>191</v>
      </c>
      <c r="E711" s="13" t="s">
        <v>48</v>
      </c>
      <c r="F711" s="65" t="s">
        <v>54</v>
      </c>
      <c r="G711" s="65" t="s">
        <v>162</v>
      </c>
      <c r="H711" s="31" t="s">
        <v>123</v>
      </c>
      <c r="I711" s="31" t="s">
        <v>48</v>
      </c>
      <c r="J711" s="31" t="s">
        <v>123</v>
      </c>
      <c r="K711" s="31" t="s">
        <v>277</v>
      </c>
      <c r="L711" s="66" t="s">
        <v>157</v>
      </c>
      <c r="M711" s="71" t="s">
        <v>12</v>
      </c>
      <c r="N711" s="11"/>
      <c r="O711" s="94">
        <f>O712+O713+O718+O719+O720+O721+O722</f>
        <v>2460132.87</v>
      </c>
      <c r="P711" s="94">
        <f t="shared" ref="P711:S711" si="236">P712+P713+P718+P719+P720+P721+P722</f>
        <v>0</v>
      </c>
      <c r="Q711" s="94">
        <f t="shared" si="236"/>
        <v>1510000</v>
      </c>
      <c r="R711" s="94">
        <f t="shared" si="236"/>
        <v>0</v>
      </c>
      <c r="S711" s="94">
        <f t="shared" si="236"/>
        <v>1510000</v>
      </c>
      <c r="T711" s="94">
        <f>T712+T713+T718+T719+T721+T722</f>
        <v>0</v>
      </c>
    </row>
    <row r="712" spans="2:20" s="3" customFormat="1" ht="19.5" hidden="1" customHeight="1">
      <c r="B712" s="173"/>
      <c r="C712" s="12" t="s">
        <v>76</v>
      </c>
      <c r="D712" s="32" t="s">
        <v>191</v>
      </c>
      <c r="E712" s="13" t="s">
        <v>48</v>
      </c>
      <c r="F712" s="65" t="s">
        <v>54</v>
      </c>
      <c r="G712" s="65" t="s">
        <v>162</v>
      </c>
      <c r="H712" s="31" t="s">
        <v>123</v>
      </c>
      <c r="I712" s="31" t="s">
        <v>48</v>
      </c>
      <c r="J712" s="31" t="s">
        <v>123</v>
      </c>
      <c r="K712" s="31" t="s">
        <v>277</v>
      </c>
      <c r="L712" s="66" t="s">
        <v>157</v>
      </c>
      <c r="M712" s="66" t="s">
        <v>12</v>
      </c>
      <c r="N712" s="11" t="s">
        <v>77</v>
      </c>
      <c r="O712" s="94">
        <v>17000</v>
      </c>
      <c r="P712" s="94">
        <v>0</v>
      </c>
      <c r="Q712" s="94">
        <v>17000</v>
      </c>
      <c r="R712" s="94">
        <v>0</v>
      </c>
      <c r="S712" s="94">
        <v>17000</v>
      </c>
      <c r="T712" s="94">
        <v>0</v>
      </c>
    </row>
    <row r="713" spans="2:20" s="10" customFormat="1" ht="22.5" hidden="1" customHeight="1">
      <c r="B713" s="177"/>
      <c r="C713" s="39" t="s">
        <v>129</v>
      </c>
      <c r="D713" s="32" t="s">
        <v>191</v>
      </c>
      <c r="E713" s="13" t="s">
        <v>48</v>
      </c>
      <c r="F713" s="65" t="s">
        <v>54</v>
      </c>
      <c r="G713" s="65" t="s">
        <v>162</v>
      </c>
      <c r="H713" s="31" t="s">
        <v>123</v>
      </c>
      <c r="I713" s="31" t="s">
        <v>48</v>
      </c>
      <c r="J713" s="31" t="s">
        <v>123</v>
      </c>
      <c r="K713" s="31" t="s">
        <v>277</v>
      </c>
      <c r="L713" s="66" t="s">
        <v>157</v>
      </c>
      <c r="M713" s="66" t="s">
        <v>12</v>
      </c>
      <c r="N713" s="11" t="s">
        <v>78</v>
      </c>
      <c r="O713" s="94">
        <f>SUM(O714:O717)</f>
        <v>20000</v>
      </c>
      <c r="P713" s="94">
        <f>P714+P715+P716</f>
        <v>0</v>
      </c>
      <c r="Q713" s="94">
        <f>Q714+Q715+Q716</f>
        <v>3000</v>
      </c>
      <c r="R713" s="94">
        <f>R714+R715+R716</f>
        <v>0</v>
      </c>
      <c r="S713" s="94">
        <f>S714+S715+S716</f>
        <v>3000</v>
      </c>
      <c r="T713" s="94">
        <f>T714+T715+T716</f>
        <v>0</v>
      </c>
    </row>
    <row r="714" spans="2:20" s="10" customFormat="1" ht="22.5" hidden="1" customHeight="1">
      <c r="B714" s="177"/>
      <c r="C714" s="39" t="s">
        <v>402</v>
      </c>
      <c r="D714" s="32" t="s">
        <v>191</v>
      </c>
      <c r="E714" s="13" t="s">
        <v>48</v>
      </c>
      <c r="F714" s="65" t="s">
        <v>54</v>
      </c>
      <c r="G714" s="65" t="s">
        <v>162</v>
      </c>
      <c r="H714" s="31" t="s">
        <v>123</v>
      </c>
      <c r="I714" s="31" t="s">
        <v>48</v>
      </c>
      <c r="J714" s="31" t="s">
        <v>123</v>
      </c>
      <c r="K714" s="31" t="s">
        <v>277</v>
      </c>
      <c r="L714" s="66" t="s">
        <v>157</v>
      </c>
      <c r="M714" s="66" t="s">
        <v>12</v>
      </c>
      <c r="N714" s="51" t="s">
        <v>294</v>
      </c>
      <c r="O714" s="95">
        <v>0</v>
      </c>
      <c r="P714" s="94">
        <v>0</v>
      </c>
      <c r="Q714" s="95"/>
      <c r="R714" s="94">
        <v>0</v>
      </c>
      <c r="S714" s="95"/>
      <c r="T714" s="94">
        <v>0</v>
      </c>
    </row>
    <row r="715" spans="2:20" s="10" customFormat="1" ht="22.5" hidden="1" customHeight="1">
      <c r="B715" s="177"/>
      <c r="C715" s="12" t="s">
        <v>130</v>
      </c>
      <c r="D715" s="32" t="s">
        <v>191</v>
      </c>
      <c r="E715" s="13" t="s">
        <v>48</v>
      </c>
      <c r="F715" s="65" t="s">
        <v>54</v>
      </c>
      <c r="G715" s="65" t="s">
        <v>162</v>
      </c>
      <c r="H715" s="31" t="s">
        <v>123</v>
      </c>
      <c r="I715" s="31" t="s">
        <v>48</v>
      </c>
      <c r="J715" s="31" t="s">
        <v>123</v>
      </c>
      <c r="K715" s="31" t="s">
        <v>277</v>
      </c>
      <c r="L715" s="66" t="s">
        <v>157</v>
      </c>
      <c r="M715" s="66" t="s">
        <v>12</v>
      </c>
      <c r="N715" s="51" t="s">
        <v>174</v>
      </c>
      <c r="O715" s="95">
        <v>0</v>
      </c>
      <c r="P715" s="94">
        <v>0</v>
      </c>
      <c r="Q715" s="95">
        <v>0</v>
      </c>
      <c r="R715" s="94">
        <v>0</v>
      </c>
      <c r="S715" s="95">
        <v>0</v>
      </c>
      <c r="T715" s="94">
        <v>0</v>
      </c>
    </row>
    <row r="716" spans="2:20" s="10" customFormat="1" ht="22.5" hidden="1" customHeight="1">
      <c r="B716" s="177"/>
      <c r="C716" s="12" t="s">
        <v>131</v>
      </c>
      <c r="D716" s="32" t="s">
        <v>191</v>
      </c>
      <c r="E716" s="13" t="s">
        <v>48</v>
      </c>
      <c r="F716" s="65" t="s">
        <v>54</v>
      </c>
      <c r="G716" s="65" t="s">
        <v>162</v>
      </c>
      <c r="H716" s="31" t="s">
        <v>123</v>
      </c>
      <c r="I716" s="31" t="s">
        <v>48</v>
      </c>
      <c r="J716" s="31" t="s">
        <v>123</v>
      </c>
      <c r="K716" s="31" t="s">
        <v>277</v>
      </c>
      <c r="L716" s="66" t="s">
        <v>157</v>
      </c>
      <c r="M716" s="66" t="s">
        <v>12</v>
      </c>
      <c r="N716" s="51" t="s">
        <v>293</v>
      </c>
      <c r="O716" s="94">
        <v>3000</v>
      </c>
      <c r="P716" s="94">
        <v>0</v>
      </c>
      <c r="Q716" s="94">
        <v>3000</v>
      </c>
      <c r="R716" s="94">
        <v>0</v>
      </c>
      <c r="S716" s="94">
        <v>3000</v>
      </c>
      <c r="T716" s="94">
        <v>0</v>
      </c>
    </row>
    <row r="717" spans="2:20" s="10" customFormat="1" ht="40.5" hidden="1" customHeight="1">
      <c r="B717" s="177"/>
      <c r="C717" s="12" t="s">
        <v>532</v>
      </c>
      <c r="D717" s="32" t="s">
        <v>191</v>
      </c>
      <c r="E717" s="13" t="s">
        <v>48</v>
      </c>
      <c r="F717" s="65" t="s">
        <v>54</v>
      </c>
      <c r="G717" s="65" t="s">
        <v>162</v>
      </c>
      <c r="H717" s="31" t="s">
        <v>123</v>
      </c>
      <c r="I717" s="31" t="s">
        <v>48</v>
      </c>
      <c r="J717" s="31" t="s">
        <v>123</v>
      </c>
      <c r="K717" s="31" t="s">
        <v>277</v>
      </c>
      <c r="L717" s="66" t="s">
        <v>157</v>
      </c>
      <c r="M717" s="66" t="s">
        <v>12</v>
      </c>
      <c r="N717" s="51" t="s">
        <v>384</v>
      </c>
      <c r="O717" s="94">
        <v>17000</v>
      </c>
      <c r="P717" s="94">
        <v>0</v>
      </c>
      <c r="Q717" s="94">
        <v>0</v>
      </c>
      <c r="R717" s="94">
        <v>0</v>
      </c>
      <c r="S717" s="94">
        <v>0</v>
      </c>
      <c r="T717" s="94">
        <v>0</v>
      </c>
    </row>
    <row r="718" spans="2:20" s="10" customFormat="1" ht="22.5" hidden="1" customHeight="1">
      <c r="B718" s="177"/>
      <c r="C718" s="12" t="s">
        <v>1</v>
      </c>
      <c r="D718" s="32" t="s">
        <v>191</v>
      </c>
      <c r="E718" s="13" t="s">
        <v>48</v>
      </c>
      <c r="F718" s="65" t="s">
        <v>54</v>
      </c>
      <c r="G718" s="65" t="s">
        <v>162</v>
      </c>
      <c r="H718" s="31" t="s">
        <v>123</v>
      </c>
      <c r="I718" s="31" t="s">
        <v>48</v>
      </c>
      <c r="J718" s="31" t="s">
        <v>123</v>
      </c>
      <c r="K718" s="31" t="s">
        <v>277</v>
      </c>
      <c r="L718" s="66" t="s">
        <v>157</v>
      </c>
      <c r="M718" s="66" t="s">
        <v>12</v>
      </c>
      <c r="N718" s="11" t="s">
        <v>79</v>
      </c>
      <c r="O718" s="94">
        <v>100000</v>
      </c>
      <c r="P718" s="94">
        <v>0</v>
      </c>
      <c r="Q718" s="94">
        <v>100000</v>
      </c>
      <c r="R718" s="94">
        <v>0</v>
      </c>
      <c r="S718" s="94">
        <v>100000</v>
      </c>
      <c r="T718" s="94">
        <v>0</v>
      </c>
    </row>
    <row r="719" spans="2:20" s="3" customFormat="1" ht="19.5" hidden="1" customHeight="1">
      <c r="B719" s="173"/>
      <c r="C719" s="12" t="s">
        <v>45</v>
      </c>
      <c r="D719" s="32" t="s">
        <v>191</v>
      </c>
      <c r="E719" s="13" t="s">
        <v>48</v>
      </c>
      <c r="F719" s="65" t="s">
        <v>54</v>
      </c>
      <c r="G719" s="65" t="s">
        <v>162</v>
      </c>
      <c r="H719" s="31" t="s">
        <v>123</v>
      </c>
      <c r="I719" s="31" t="s">
        <v>48</v>
      </c>
      <c r="J719" s="31" t="s">
        <v>123</v>
      </c>
      <c r="K719" s="31" t="s">
        <v>277</v>
      </c>
      <c r="L719" s="66" t="s">
        <v>157</v>
      </c>
      <c r="M719" s="66" t="s">
        <v>12</v>
      </c>
      <c r="N719" s="11" t="s">
        <v>72</v>
      </c>
      <c r="O719" s="94">
        <v>260000</v>
      </c>
      <c r="P719" s="94">
        <v>0</v>
      </c>
      <c r="Q719" s="94">
        <v>150000</v>
      </c>
      <c r="R719" s="94">
        <v>0</v>
      </c>
      <c r="S719" s="94">
        <v>150000</v>
      </c>
      <c r="T719" s="94">
        <v>0</v>
      </c>
    </row>
    <row r="720" spans="2:20" s="3" customFormat="1" ht="19.5" hidden="1" customHeight="1">
      <c r="B720" s="173"/>
      <c r="C720" s="12" t="s">
        <v>421</v>
      </c>
      <c r="D720" s="32" t="s">
        <v>191</v>
      </c>
      <c r="E720" s="13" t="s">
        <v>48</v>
      </c>
      <c r="F720" s="65" t="s">
        <v>54</v>
      </c>
      <c r="G720" s="65" t="s">
        <v>162</v>
      </c>
      <c r="H720" s="31" t="s">
        <v>123</v>
      </c>
      <c r="I720" s="31" t="s">
        <v>48</v>
      </c>
      <c r="J720" s="31" t="s">
        <v>123</v>
      </c>
      <c r="K720" s="31" t="s">
        <v>277</v>
      </c>
      <c r="L720" s="66" t="s">
        <v>157</v>
      </c>
      <c r="M720" s="66" t="s">
        <v>12</v>
      </c>
      <c r="N720" s="11" t="s">
        <v>422</v>
      </c>
      <c r="O720" s="94">
        <v>10000</v>
      </c>
      <c r="P720" s="94">
        <v>0</v>
      </c>
      <c r="Q720" s="94">
        <v>10000</v>
      </c>
      <c r="R720" s="94">
        <v>0</v>
      </c>
      <c r="S720" s="94">
        <v>10000</v>
      </c>
      <c r="T720" s="94">
        <v>0</v>
      </c>
    </row>
    <row r="721" spans="2:20" s="10" customFormat="1" ht="22.5" hidden="1" customHeight="1">
      <c r="B721" s="177"/>
      <c r="C721" s="12" t="s">
        <v>73</v>
      </c>
      <c r="D721" s="32" t="s">
        <v>191</v>
      </c>
      <c r="E721" s="13" t="s">
        <v>48</v>
      </c>
      <c r="F721" s="65" t="s">
        <v>54</v>
      </c>
      <c r="G721" s="65" t="s">
        <v>162</v>
      </c>
      <c r="H721" s="31" t="s">
        <v>123</v>
      </c>
      <c r="I721" s="31" t="s">
        <v>48</v>
      </c>
      <c r="J721" s="31" t="s">
        <v>123</v>
      </c>
      <c r="K721" s="31" t="s">
        <v>277</v>
      </c>
      <c r="L721" s="66" t="s">
        <v>157</v>
      </c>
      <c r="M721" s="66" t="s">
        <v>12</v>
      </c>
      <c r="N721" s="11" t="s">
        <v>74</v>
      </c>
      <c r="O721" s="94">
        <v>100000</v>
      </c>
      <c r="P721" s="94">
        <v>0</v>
      </c>
      <c r="Q721" s="94">
        <v>100000</v>
      </c>
      <c r="R721" s="94">
        <v>0</v>
      </c>
      <c r="S721" s="94">
        <v>100000</v>
      </c>
      <c r="T721" s="94">
        <v>0</v>
      </c>
    </row>
    <row r="722" spans="2:20" s="3" customFormat="1" ht="19.5" hidden="1" customHeight="1">
      <c r="B722" s="173"/>
      <c r="C722" s="36" t="s">
        <v>132</v>
      </c>
      <c r="D722" s="32" t="s">
        <v>191</v>
      </c>
      <c r="E722" s="13" t="s">
        <v>48</v>
      </c>
      <c r="F722" s="65" t="s">
        <v>54</v>
      </c>
      <c r="G722" s="65" t="s">
        <v>162</v>
      </c>
      <c r="H722" s="31" t="s">
        <v>123</v>
      </c>
      <c r="I722" s="31" t="s">
        <v>48</v>
      </c>
      <c r="J722" s="31" t="s">
        <v>123</v>
      </c>
      <c r="K722" s="31" t="s">
        <v>277</v>
      </c>
      <c r="L722" s="66" t="s">
        <v>157</v>
      </c>
      <c r="M722" s="66" t="s">
        <v>12</v>
      </c>
      <c r="N722" s="11" t="s">
        <v>75</v>
      </c>
      <c r="O722" s="94">
        <f>O724+O725+O727+O728+O723+O726</f>
        <v>1953132.87</v>
      </c>
      <c r="P722" s="94">
        <f t="shared" ref="P722:T722" si="237">P724+P725+P727+P728+P723+P726</f>
        <v>0</v>
      </c>
      <c r="Q722" s="94">
        <f>Q724+Q725+Q727+Q728+Q723+Q726</f>
        <v>1130000</v>
      </c>
      <c r="R722" s="94">
        <f t="shared" si="237"/>
        <v>0</v>
      </c>
      <c r="S722" s="94">
        <f>S724+S725+S727+S728+S723+S726</f>
        <v>1130000</v>
      </c>
      <c r="T722" s="94">
        <f t="shared" si="237"/>
        <v>0</v>
      </c>
    </row>
    <row r="723" spans="2:20" s="3" customFormat="1" ht="37.5" hidden="1" customHeight="1">
      <c r="B723" s="173"/>
      <c r="C723" s="36" t="s">
        <v>521</v>
      </c>
      <c r="D723" s="32" t="s">
        <v>191</v>
      </c>
      <c r="E723" s="13" t="s">
        <v>48</v>
      </c>
      <c r="F723" s="65" t="s">
        <v>54</v>
      </c>
      <c r="G723" s="65" t="s">
        <v>162</v>
      </c>
      <c r="H723" s="31" t="s">
        <v>123</v>
      </c>
      <c r="I723" s="31" t="s">
        <v>48</v>
      </c>
      <c r="J723" s="31" t="s">
        <v>123</v>
      </c>
      <c r="K723" s="31" t="s">
        <v>277</v>
      </c>
      <c r="L723" s="66" t="s">
        <v>157</v>
      </c>
      <c r="M723" s="66" t="s">
        <v>12</v>
      </c>
      <c r="N723" s="11" t="s">
        <v>520</v>
      </c>
      <c r="O723" s="94">
        <v>0</v>
      </c>
      <c r="P723" s="94">
        <f>P725+P727+P728+P729</f>
        <v>0</v>
      </c>
      <c r="Q723" s="94">
        <v>0</v>
      </c>
      <c r="R723" s="94">
        <f>R725+R727+R728+R729</f>
        <v>0</v>
      </c>
      <c r="S723" s="94">
        <v>0</v>
      </c>
      <c r="T723" s="94">
        <f>T725+T727+T728+T729</f>
        <v>0</v>
      </c>
    </row>
    <row r="724" spans="2:20" s="3" customFormat="1" ht="19.5" hidden="1" customHeight="1">
      <c r="B724" s="173"/>
      <c r="C724" s="12" t="s">
        <v>306</v>
      </c>
      <c r="D724" s="32" t="s">
        <v>191</v>
      </c>
      <c r="E724" s="13" t="s">
        <v>48</v>
      </c>
      <c r="F724" s="65" t="s">
        <v>54</v>
      </c>
      <c r="G724" s="65" t="s">
        <v>162</v>
      </c>
      <c r="H724" s="31" t="s">
        <v>123</v>
      </c>
      <c r="I724" s="31" t="s">
        <v>48</v>
      </c>
      <c r="J724" s="31" t="s">
        <v>123</v>
      </c>
      <c r="K724" s="31" t="s">
        <v>277</v>
      </c>
      <c r="L724" s="66" t="s">
        <v>157</v>
      </c>
      <c r="M724" s="66" t="s">
        <v>12</v>
      </c>
      <c r="N724" s="52" t="s">
        <v>399</v>
      </c>
      <c r="O724" s="94">
        <v>1320000</v>
      </c>
      <c r="P724" s="94">
        <v>0</v>
      </c>
      <c r="Q724" s="94">
        <v>700000</v>
      </c>
      <c r="R724" s="94">
        <v>0</v>
      </c>
      <c r="S724" s="94">
        <v>700000</v>
      </c>
      <c r="T724" s="94">
        <v>0</v>
      </c>
    </row>
    <row r="725" spans="2:20" s="3" customFormat="1" ht="19.5" hidden="1" customHeight="1">
      <c r="B725" s="173"/>
      <c r="C725" s="12" t="s">
        <v>454</v>
      </c>
      <c r="D725" s="32" t="s">
        <v>191</v>
      </c>
      <c r="E725" s="13" t="s">
        <v>48</v>
      </c>
      <c r="F725" s="65" t="s">
        <v>54</v>
      </c>
      <c r="G725" s="65" t="s">
        <v>162</v>
      </c>
      <c r="H725" s="31" t="s">
        <v>123</v>
      </c>
      <c r="I725" s="31" t="s">
        <v>48</v>
      </c>
      <c r="J725" s="31" t="s">
        <v>123</v>
      </c>
      <c r="K725" s="31" t="s">
        <v>277</v>
      </c>
      <c r="L725" s="66" t="s">
        <v>157</v>
      </c>
      <c r="M725" s="66" t="s">
        <v>12</v>
      </c>
      <c r="N725" s="52" t="s">
        <v>400</v>
      </c>
      <c r="O725" s="94">
        <v>200000</v>
      </c>
      <c r="P725" s="94">
        <v>0</v>
      </c>
      <c r="Q725" s="94">
        <v>200000</v>
      </c>
      <c r="R725" s="94">
        <v>0</v>
      </c>
      <c r="S725" s="94">
        <v>200000</v>
      </c>
      <c r="T725" s="94">
        <v>0</v>
      </c>
    </row>
    <row r="726" spans="2:20" s="3" customFormat="1" ht="19.5" hidden="1" customHeight="1">
      <c r="B726" s="173"/>
      <c r="C726" s="12" t="s">
        <v>523</v>
      </c>
      <c r="D726" s="32" t="s">
        <v>191</v>
      </c>
      <c r="E726" s="13" t="s">
        <v>48</v>
      </c>
      <c r="F726" s="65" t="s">
        <v>54</v>
      </c>
      <c r="G726" s="65" t="s">
        <v>162</v>
      </c>
      <c r="H726" s="31" t="s">
        <v>123</v>
      </c>
      <c r="I726" s="31" t="s">
        <v>48</v>
      </c>
      <c r="J726" s="31" t="s">
        <v>123</v>
      </c>
      <c r="K726" s="31" t="s">
        <v>277</v>
      </c>
      <c r="L726" s="66" t="s">
        <v>157</v>
      </c>
      <c r="M726" s="66" t="s">
        <v>12</v>
      </c>
      <c r="N726" s="52" t="s">
        <v>522</v>
      </c>
      <c r="O726" s="94">
        <v>5000</v>
      </c>
      <c r="P726" s="94">
        <v>0</v>
      </c>
      <c r="Q726" s="94">
        <v>30000</v>
      </c>
      <c r="R726" s="94">
        <v>0</v>
      </c>
      <c r="S726" s="94">
        <v>30000</v>
      </c>
      <c r="T726" s="94">
        <v>0</v>
      </c>
    </row>
    <row r="727" spans="2:20" s="3" customFormat="1" ht="19.5" hidden="1" customHeight="1">
      <c r="B727" s="173"/>
      <c r="C727" s="12" t="s">
        <v>133</v>
      </c>
      <c r="D727" s="32" t="s">
        <v>191</v>
      </c>
      <c r="E727" s="13" t="s">
        <v>48</v>
      </c>
      <c r="F727" s="65" t="s">
        <v>54</v>
      </c>
      <c r="G727" s="65" t="s">
        <v>162</v>
      </c>
      <c r="H727" s="31" t="s">
        <v>123</v>
      </c>
      <c r="I727" s="31" t="s">
        <v>48</v>
      </c>
      <c r="J727" s="31" t="s">
        <v>123</v>
      </c>
      <c r="K727" s="31" t="s">
        <v>277</v>
      </c>
      <c r="L727" s="66" t="s">
        <v>157</v>
      </c>
      <c r="M727" s="66" t="s">
        <v>12</v>
      </c>
      <c r="N727" s="51" t="s">
        <v>398</v>
      </c>
      <c r="O727" s="94">
        <v>428132.87</v>
      </c>
      <c r="P727" s="94">
        <v>0</v>
      </c>
      <c r="Q727" s="94">
        <v>200000</v>
      </c>
      <c r="R727" s="94">
        <v>0</v>
      </c>
      <c r="S727" s="94">
        <v>200000</v>
      </c>
      <c r="T727" s="94">
        <v>0</v>
      </c>
    </row>
    <row r="728" spans="2:20" s="3" customFormat="1" ht="19.5" hidden="1" customHeight="1">
      <c r="B728" s="173"/>
      <c r="C728" s="12" t="s">
        <v>133</v>
      </c>
      <c r="D728" s="32" t="s">
        <v>191</v>
      </c>
      <c r="E728" s="13" t="s">
        <v>48</v>
      </c>
      <c r="F728" s="65" t="s">
        <v>54</v>
      </c>
      <c r="G728" s="65" t="s">
        <v>162</v>
      </c>
      <c r="H728" s="31" t="s">
        <v>123</v>
      </c>
      <c r="I728" s="31" t="s">
        <v>48</v>
      </c>
      <c r="J728" s="31" t="s">
        <v>123</v>
      </c>
      <c r="K728" s="31" t="s">
        <v>277</v>
      </c>
      <c r="L728" s="66" t="s">
        <v>157</v>
      </c>
      <c r="M728" s="66" t="s">
        <v>12</v>
      </c>
      <c r="N728" s="51" t="s">
        <v>436</v>
      </c>
      <c r="O728" s="94">
        <v>0</v>
      </c>
      <c r="P728" s="94">
        <v>0</v>
      </c>
      <c r="Q728" s="94">
        <v>0</v>
      </c>
      <c r="R728" s="94">
        <v>0</v>
      </c>
      <c r="S728" s="94">
        <v>0</v>
      </c>
      <c r="T728" s="94">
        <v>0</v>
      </c>
    </row>
    <row r="729" spans="2:20" s="3" customFormat="1" ht="19.5" hidden="1" customHeight="1">
      <c r="B729" s="173"/>
      <c r="C729" s="209" t="s">
        <v>505</v>
      </c>
      <c r="D729" s="32" t="s">
        <v>191</v>
      </c>
      <c r="E729" s="13" t="s">
        <v>48</v>
      </c>
      <c r="F729" s="65" t="s">
        <v>54</v>
      </c>
      <c r="G729" s="65" t="s">
        <v>162</v>
      </c>
      <c r="H729" s="31" t="s">
        <v>123</v>
      </c>
      <c r="I729" s="31" t="s">
        <v>48</v>
      </c>
      <c r="J729" s="31" t="s">
        <v>123</v>
      </c>
      <c r="K729" s="31" t="s">
        <v>277</v>
      </c>
      <c r="L729" s="66" t="s">
        <v>157</v>
      </c>
      <c r="M729" s="66" t="s">
        <v>504</v>
      </c>
      <c r="N729" s="51"/>
      <c r="O729" s="94">
        <f>O731+O730</f>
        <v>675000</v>
      </c>
      <c r="P729" s="94">
        <f t="shared" ref="P729:S729" si="238">P731+P730</f>
        <v>0</v>
      </c>
      <c r="Q729" s="94">
        <f t="shared" si="238"/>
        <v>200000</v>
      </c>
      <c r="R729" s="94">
        <f t="shared" si="238"/>
        <v>0</v>
      </c>
      <c r="S729" s="94">
        <f t="shared" si="238"/>
        <v>200000</v>
      </c>
      <c r="T729" s="94">
        <v>0</v>
      </c>
    </row>
    <row r="730" spans="2:20" s="3" customFormat="1" ht="19.5" hidden="1" customHeight="1">
      <c r="B730" s="173"/>
      <c r="C730" s="209" t="s">
        <v>130</v>
      </c>
      <c r="D730" s="32" t="s">
        <v>191</v>
      </c>
      <c r="E730" s="13" t="s">
        <v>48</v>
      </c>
      <c r="F730" s="65" t="s">
        <v>54</v>
      </c>
      <c r="G730" s="65" t="s">
        <v>162</v>
      </c>
      <c r="H730" s="31" t="s">
        <v>123</v>
      </c>
      <c r="I730" s="31" t="s">
        <v>48</v>
      </c>
      <c r="J730" s="31" t="s">
        <v>123</v>
      </c>
      <c r="K730" s="31" t="s">
        <v>277</v>
      </c>
      <c r="L730" s="66" t="s">
        <v>157</v>
      </c>
      <c r="M730" s="66" t="s">
        <v>504</v>
      </c>
      <c r="N730" s="51" t="s">
        <v>174</v>
      </c>
      <c r="O730" s="94">
        <v>0</v>
      </c>
      <c r="P730" s="94">
        <v>0</v>
      </c>
      <c r="Q730" s="94">
        <v>0</v>
      </c>
      <c r="R730" s="94">
        <v>0</v>
      </c>
      <c r="S730" s="94">
        <v>0</v>
      </c>
      <c r="T730" s="94">
        <v>0</v>
      </c>
    </row>
    <row r="731" spans="2:20" s="3" customFormat="1" ht="19.5" hidden="1" customHeight="1">
      <c r="B731" s="173"/>
      <c r="C731" s="209" t="s">
        <v>129</v>
      </c>
      <c r="D731" s="32" t="s">
        <v>191</v>
      </c>
      <c r="E731" s="13" t="s">
        <v>48</v>
      </c>
      <c r="F731" s="65" t="s">
        <v>54</v>
      </c>
      <c r="G731" s="65" t="s">
        <v>162</v>
      </c>
      <c r="H731" s="31" t="s">
        <v>123</v>
      </c>
      <c r="I731" s="31" t="s">
        <v>48</v>
      </c>
      <c r="J731" s="31" t="s">
        <v>123</v>
      </c>
      <c r="K731" s="31" t="s">
        <v>277</v>
      </c>
      <c r="L731" s="66" t="s">
        <v>157</v>
      </c>
      <c r="M731" s="66" t="s">
        <v>504</v>
      </c>
      <c r="N731" s="51" t="s">
        <v>294</v>
      </c>
      <c r="O731" s="94">
        <v>675000</v>
      </c>
      <c r="P731" s="94">
        <v>0</v>
      </c>
      <c r="Q731" s="95">
        <v>200000</v>
      </c>
      <c r="R731" s="94">
        <v>0</v>
      </c>
      <c r="S731" s="95">
        <v>200000</v>
      </c>
      <c r="T731" s="94">
        <v>0</v>
      </c>
    </row>
    <row r="732" spans="2:20" s="3" customFormat="1" ht="19.5" customHeight="1">
      <c r="B732" s="173"/>
      <c r="C732" s="172" t="s">
        <v>161</v>
      </c>
      <c r="D732" s="32" t="s">
        <v>191</v>
      </c>
      <c r="E732" s="13" t="s">
        <v>48</v>
      </c>
      <c r="F732" s="65" t="s">
        <v>54</v>
      </c>
      <c r="G732" s="65" t="s">
        <v>162</v>
      </c>
      <c r="H732" s="31" t="s">
        <v>123</v>
      </c>
      <c r="I732" s="31" t="s">
        <v>48</v>
      </c>
      <c r="J732" s="31" t="s">
        <v>123</v>
      </c>
      <c r="K732" s="31" t="s">
        <v>277</v>
      </c>
      <c r="L732" s="66" t="s">
        <v>157</v>
      </c>
      <c r="M732" s="11" t="s">
        <v>197</v>
      </c>
      <c r="N732" s="11"/>
      <c r="O732" s="94">
        <f>O733+O737</f>
        <v>10000</v>
      </c>
      <c r="P732" s="94">
        <f t="shared" ref="P732:T732" si="239">P733+P737</f>
        <v>0</v>
      </c>
      <c r="Q732" s="94">
        <f t="shared" si="239"/>
        <v>5000</v>
      </c>
      <c r="R732" s="94">
        <f t="shared" si="239"/>
        <v>0</v>
      </c>
      <c r="S732" s="94">
        <f t="shared" si="239"/>
        <v>5000</v>
      </c>
      <c r="T732" s="94">
        <f t="shared" si="239"/>
        <v>0</v>
      </c>
    </row>
    <row r="733" spans="2:20" s="10" customFormat="1" ht="34.5" hidden="1" customHeight="1">
      <c r="B733" s="177"/>
      <c r="C733" s="176" t="s">
        <v>212</v>
      </c>
      <c r="D733" s="32" t="s">
        <v>191</v>
      </c>
      <c r="E733" s="13" t="s">
        <v>48</v>
      </c>
      <c r="F733" s="65" t="s">
        <v>54</v>
      </c>
      <c r="G733" s="65" t="s">
        <v>162</v>
      </c>
      <c r="H733" s="31" t="s">
        <v>123</v>
      </c>
      <c r="I733" s="31" t="s">
        <v>48</v>
      </c>
      <c r="J733" s="31" t="s">
        <v>123</v>
      </c>
      <c r="K733" s="31" t="s">
        <v>277</v>
      </c>
      <c r="L733" s="66" t="s">
        <v>157</v>
      </c>
      <c r="M733" s="66" t="s">
        <v>195</v>
      </c>
      <c r="N733" s="31"/>
      <c r="O733" s="91">
        <f t="shared" ref="O733:T733" si="240">O734</f>
        <v>10000</v>
      </c>
      <c r="P733" s="91">
        <f t="shared" si="240"/>
        <v>0</v>
      </c>
      <c r="Q733" s="91">
        <f t="shared" si="240"/>
        <v>5000</v>
      </c>
      <c r="R733" s="91">
        <f t="shared" si="240"/>
        <v>0</v>
      </c>
      <c r="S733" s="91">
        <f t="shared" si="240"/>
        <v>5000</v>
      </c>
      <c r="T733" s="91">
        <f t="shared" si="240"/>
        <v>0</v>
      </c>
    </row>
    <row r="734" spans="2:20" s="3" customFormat="1" ht="22.5" hidden="1" customHeight="1">
      <c r="B734" s="173"/>
      <c r="C734" s="12" t="s">
        <v>57</v>
      </c>
      <c r="D734" s="32" t="s">
        <v>191</v>
      </c>
      <c r="E734" s="13" t="s">
        <v>48</v>
      </c>
      <c r="F734" s="65" t="s">
        <v>54</v>
      </c>
      <c r="G734" s="65" t="s">
        <v>162</v>
      </c>
      <c r="H734" s="31" t="s">
        <v>123</v>
      </c>
      <c r="I734" s="31" t="s">
        <v>48</v>
      </c>
      <c r="J734" s="31" t="s">
        <v>123</v>
      </c>
      <c r="K734" s="31" t="s">
        <v>277</v>
      </c>
      <c r="L734" s="66" t="s">
        <v>157</v>
      </c>
      <c r="M734" s="66" t="s">
        <v>195</v>
      </c>
      <c r="N734" s="11" t="s">
        <v>366</v>
      </c>
      <c r="O734" s="94">
        <f t="shared" ref="O734:T734" si="241">O735+O736</f>
        <v>10000</v>
      </c>
      <c r="P734" s="94">
        <f t="shared" si="241"/>
        <v>0</v>
      </c>
      <c r="Q734" s="94">
        <f t="shared" si="241"/>
        <v>5000</v>
      </c>
      <c r="R734" s="94">
        <f t="shared" si="241"/>
        <v>0</v>
      </c>
      <c r="S734" s="94">
        <f t="shared" si="241"/>
        <v>5000</v>
      </c>
      <c r="T734" s="94">
        <f t="shared" si="241"/>
        <v>0</v>
      </c>
    </row>
    <row r="735" spans="2:20" s="3" customFormat="1" ht="22.5" hidden="1" customHeight="1">
      <c r="B735" s="173"/>
      <c r="C735" s="12" t="s">
        <v>307</v>
      </c>
      <c r="D735" s="32" t="s">
        <v>191</v>
      </c>
      <c r="E735" s="13" t="s">
        <v>48</v>
      </c>
      <c r="F735" s="65" t="s">
        <v>54</v>
      </c>
      <c r="G735" s="65" t="s">
        <v>162</v>
      </c>
      <c r="H735" s="31" t="s">
        <v>123</v>
      </c>
      <c r="I735" s="31" t="s">
        <v>48</v>
      </c>
      <c r="J735" s="31" t="s">
        <v>123</v>
      </c>
      <c r="K735" s="31" t="s">
        <v>277</v>
      </c>
      <c r="L735" s="66" t="s">
        <v>157</v>
      </c>
      <c r="M735" s="66" t="s">
        <v>195</v>
      </c>
      <c r="N735" s="52" t="s">
        <v>367</v>
      </c>
      <c r="O735" s="94">
        <v>5000</v>
      </c>
      <c r="P735" s="94">
        <v>0</v>
      </c>
      <c r="Q735" s="94">
        <v>0</v>
      </c>
      <c r="R735" s="94">
        <v>0</v>
      </c>
      <c r="S735" s="94">
        <v>0</v>
      </c>
      <c r="T735" s="94">
        <v>0</v>
      </c>
    </row>
    <row r="736" spans="2:20" s="3" customFormat="1" ht="22.5" hidden="1" customHeight="1">
      <c r="B736" s="173"/>
      <c r="C736" s="12" t="s">
        <v>223</v>
      </c>
      <c r="D736" s="32" t="s">
        <v>191</v>
      </c>
      <c r="E736" s="13" t="s">
        <v>48</v>
      </c>
      <c r="F736" s="65" t="s">
        <v>54</v>
      </c>
      <c r="G736" s="65" t="s">
        <v>162</v>
      </c>
      <c r="H736" s="31" t="s">
        <v>123</v>
      </c>
      <c r="I736" s="31" t="s">
        <v>48</v>
      </c>
      <c r="J736" s="31" t="s">
        <v>123</v>
      </c>
      <c r="K736" s="31" t="s">
        <v>277</v>
      </c>
      <c r="L736" s="66" t="s">
        <v>157</v>
      </c>
      <c r="M736" s="66" t="s">
        <v>195</v>
      </c>
      <c r="N736" s="52" t="s">
        <v>403</v>
      </c>
      <c r="O736" s="94">
        <v>5000</v>
      </c>
      <c r="P736" s="94">
        <v>0</v>
      </c>
      <c r="Q736" s="94">
        <v>5000</v>
      </c>
      <c r="R736" s="94">
        <v>0</v>
      </c>
      <c r="S736" s="94">
        <v>5000</v>
      </c>
      <c r="T736" s="94">
        <v>0</v>
      </c>
    </row>
    <row r="737" spans="2:20" s="3" customFormat="1" ht="22.5" hidden="1" customHeight="1">
      <c r="B737" s="173"/>
      <c r="C737" s="12" t="s">
        <v>310</v>
      </c>
      <c r="D737" s="32" t="s">
        <v>191</v>
      </c>
      <c r="E737" s="13" t="s">
        <v>48</v>
      </c>
      <c r="F737" s="65" t="s">
        <v>54</v>
      </c>
      <c r="G737" s="65" t="s">
        <v>162</v>
      </c>
      <c r="H737" s="31" t="s">
        <v>123</v>
      </c>
      <c r="I737" s="31" t="s">
        <v>48</v>
      </c>
      <c r="J737" s="31" t="s">
        <v>123</v>
      </c>
      <c r="K737" s="31" t="s">
        <v>277</v>
      </c>
      <c r="L737" s="66" t="s">
        <v>157</v>
      </c>
      <c r="M737" s="66" t="s">
        <v>196</v>
      </c>
      <c r="N737" s="11"/>
      <c r="O737" s="94">
        <f>O738</f>
        <v>0</v>
      </c>
      <c r="P737" s="94">
        <f t="shared" ref="P737:T738" si="242">P738</f>
        <v>0</v>
      </c>
      <c r="Q737" s="94">
        <f t="shared" si="242"/>
        <v>0</v>
      </c>
      <c r="R737" s="94">
        <f t="shared" si="242"/>
        <v>0</v>
      </c>
      <c r="S737" s="94">
        <f t="shared" si="242"/>
        <v>0</v>
      </c>
      <c r="T737" s="94">
        <f t="shared" si="242"/>
        <v>0</v>
      </c>
    </row>
    <row r="738" spans="2:20" s="3" customFormat="1" ht="22.5" hidden="1" customHeight="1">
      <c r="B738" s="173"/>
      <c r="C738" s="12" t="s">
        <v>57</v>
      </c>
      <c r="D738" s="32" t="s">
        <v>191</v>
      </c>
      <c r="E738" s="13" t="s">
        <v>48</v>
      </c>
      <c r="F738" s="65" t="s">
        <v>54</v>
      </c>
      <c r="G738" s="65" t="s">
        <v>162</v>
      </c>
      <c r="H738" s="31" t="s">
        <v>123</v>
      </c>
      <c r="I738" s="31" t="s">
        <v>48</v>
      </c>
      <c r="J738" s="31" t="s">
        <v>123</v>
      </c>
      <c r="K738" s="31" t="s">
        <v>277</v>
      </c>
      <c r="L738" s="66" t="s">
        <v>157</v>
      </c>
      <c r="M738" s="66" t="s">
        <v>196</v>
      </c>
      <c r="N738" s="11" t="s">
        <v>366</v>
      </c>
      <c r="O738" s="94">
        <f>O739</f>
        <v>0</v>
      </c>
      <c r="P738" s="94">
        <f t="shared" si="242"/>
        <v>0</v>
      </c>
      <c r="Q738" s="94">
        <f t="shared" si="242"/>
        <v>0</v>
      </c>
      <c r="R738" s="94">
        <f t="shared" si="242"/>
        <v>0</v>
      </c>
      <c r="S738" s="94">
        <f t="shared" si="242"/>
        <v>0</v>
      </c>
      <c r="T738" s="94">
        <f t="shared" si="242"/>
        <v>0</v>
      </c>
    </row>
    <row r="739" spans="2:20" s="3" customFormat="1" ht="22.5" hidden="1" customHeight="1">
      <c r="B739" s="173"/>
      <c r="C739" s="12" t="s">
        <v>404</v>
      </c>
      <c r="D739" s="32" t="s">
        <v>191</v>
      </c>
      <c r="E739" s="13" t="s">
        <v>48</v>
      </c>
      <c r="F739" s="65" t="s">
        <v>54</v>
      </c>
      <c r="G739" s="65" t="s">
        <v>162</v>
      </c>
      <c r="H739" s="31" t="s">
        <v>123</v>
      </c>
      <c r="I739" s="31" t="s">
        <v>48</v>
      </c>
      <c r="J739" s="31" t="s">
        <v>123</v>
      </c>
      <c r="K739" s="31" t="s">
        <v>277</v>
      </c>
      <c r="L739" s="66" t="s">
        <v>157</v>
      </c>
      <c r="M739" s="66" t="s">
        <v>196</v>
      </c>
      <c r="N739" s="52" t="s">
        <v>369</v>
      </c>
      <c r="O739" s="94">
        <v>0</v>
      </c>
      <c r="P739" s="94">
        <v>0</v>
      </c>
      <c r="Q739" s="94">
        <v>0</v>
      </c>
      <c r="R739" s="94">
        <v>0</v>
      </c>
      <c r="S739" s="94">
        <v>0</v>
      </c>
      <c r="T739" s="94">
        <v>0</v>
      </c>
    </row>
    <row r="740" spans="2:20" s="3" customFormat="1" ht="19.5" hidden="1" customHeight="1">
      <c r="B740" s="173"/>
      <c r="C740" s="12" t="s">
        <v>311</v>
      </c>
      <c r="D740" s="32" t="s">
        <v>191</v>
      </c>
      <c r="E740" s="13" t="s">
        <v>48</v>
      </c>
      <c r="F740" s="65" t="s">
        <v>54</v>
      </c>
      <c r="G740" s="65" t="s">
        <v>162</v>
      </c>
      <c r="H740" s="31" t="s">
        <v>123</v>
      </c>
      <c r="I740" s="31" t="s">
        <v>48</v>
      </c>
      <c r="J740" s="31" t="s">
        <v>123</v>
      </c>
      <c r="K740" s="31" t="s">
        <v>277</v>
      </c>
      <c r="L740" s="66" t="s">
        <v>157</v>
      </c>
      <c r="M740" s="66" t="s">
        <v>292</v>
      </c>
      <c r="N740" s="11"/>
      <c r="O740" s="94">
        <f>O741</f>
        <v>0</v>
      </c>
      <c r="P740" s="94">
        <f t="shared" ref="P740:T741" si="243">P741</f>
        <v>0</v>
      </c>
      <c r="Q740" s="94">
        <f t="shared" si="243"/>
        <v>0</v>
      </c>
      <c r="R740" s="94">
        <f t="shared" si="243"/>
        <v>0</v>
      </c>
      <c r="S740" s="94">
        <f t="shared" si="243"/>
        <v>0</v>
      </c>
      <c r="T740" s="94">
        <f t="shared" si="243"/>
        <v>0</v>
      </c>
    </row>
    <row r="741" spans="2:20" s="3" customFormat="1" ht="19.5" hidden="1" customHeight="1">
      <c r="B741" s="173"/>
      <c r="C741" s="12" t="s">
        <v>417</v>
      </c>
      <c r="D741" s="32" t="s">
        <v>191</v>
      </c>
      <c r="E741" s="13" t="s">
        <v>48</v>
      </c>
      <c r="F741" s="65" t="s">
        <v>54</v>
      </c>
      <c r="G741" s="65" t="s">
        <v>162</v>
      </c>
      <c r="H741" s="31" t="s">
        <v>123</v>
      </c>
      <c r="I741" s="31" t="s">
        <v>48</v>
      </c>
      <c r="J741" s="31" t="s">
        <v>123</v>
      </c>
      <c r="K741" s="31" t="s">
        <v>277</v>
      </c>
      <c r="L741" s="66" t="s">
        <v>157</v>
      </c>
      <c r="M741" s="66" t="s">
        <v>292</v>
      </c>
      <c r="N741" s="11" t="s">
        <v>370</v>
      </c>
      <c r="O741" s="94">
        <f>O742</f>
        <v>0</v>
      </c>
      <c r="P741" s="94">
        <f t="shared" si="243"/>
        <v>0</v>
      </c>
      <c r="Q741" s="94">
        <f t="shared" si="243"/>
        <v>0</v>
      </c>
      <c r="R741" s="94">
        <f t="shared" si="243"/>
        <v>0</v>
      </c>
      <c r="S741" s="94">
        <f t="shared" si="243"/>
        <v>0</v>
      </c>
      <c r="T741" s="94">
        <f t="shared" si="243"/>
        <v>0</v>
      </c>
    </row>
    <row r="742" spans="2:20" s="3" customFormat="1" ht="19.5" hidden="1" customHeight="1">
      <c r="B742" s="173"/>
      <c r="C742" s="12" t="s">
        <v>417</v>
      </c>
      <c r="D742" s="32" t="s">
        <v>191</v>
      </c>
      <c r="E742" s="13" t="s">
        <v>48</v>
      </c>
      <c r="F742" s="65" t="s">
        <v>54</v>
      </c>
      <c r="G742" s="65" t="s">
        <v>162</v>
      </c>
      <c r="H742" s="31" t="s">
        <v>123</v>
      </c>
      <c r="I742" s="31" t="s">
        <v>48</v>
      </c>
      <c r="J742" s="31" t="s">
        <v>123</v>
      </c>
      <c r="K742" s="31" t="s">
        <v>277</v>
      </c>
      <c r="L742" s="66" t="s">
        <v>157</v>
      </c>
      <c r="M742" s="66" t="s">
        <v>292</v>
      </c>
      <c r="N742" s="52" t="s">
        <v>371</v>
      </c>
      <c r="O742" s="94">
        <v>0</v>
      </c>
      <c r="P742" s="94">
        <v>0</v>
      </c>
      <c r="Q742" s="94">
        <v>0</v>
      </c>
      <c r="R742" s="94">
        <v>0</v>
      </c>
      <c r="S742" s="94">
        <v>0</v>
      </c>
      <c r="T742" s="94">
        <v>0</v>
      </c>
    </row>
    <row r="743" spans="2:20" s="1" customFormat="1" ht="32.25" customHeight="1">
      <c r="B743" s="273" t="s">
        <v>85</v>
      </c>
      <c r="C743" s="274"/>
      <c r="D743" s="44"/>
      <c r="E743" s="44"/>
      <c r="F743" s="70"/>
      <c r="G743" s="70"/>
      <c r="H743" s="76"/>
      <c r="I743" s="76"/>
      <c r="J743" s="76"/>
      <c r="K743" s="76"/>
      <c r="L743" s="75"/>
      <c r="M743" s="75"/>
      <c r="N743" s="44"/>
      <c r="O743" s="98">
        <f t="shared" ref="O743:T743" si="244">O14</f>
        <v>51745535.330000006</v>
      </c>
      <c r="P743" s="98">
        <f t="shared" si="244"/>
        <v>922353</v>
      </c>
      <c r="Q743" s="98">
        <f t="shared" si="244"/>
        <v>25586611.229999997</v>
      </c>
      <c r="R743" s="98">
        <f t="shared" si="244"/>
        <v>1017363</v>
      </c>
      <c r="S743" s="98">
        <f t="shared" si="244"/>
        <v>25581192.859999999</v>
      </c>
      <c r="T743" s="98">
        <f t="shared" si="244"/>
        <v>1114033</v>
      </c>
    </row>
    <row r="744" spans="2:20" ht="18" customHeight="1">
      <c r="O744" s="58"/>
      <c r="P744" s="58"/>
      <c r="Q744" s="58"/>
      <c r="R744" s="58"/>
      <c r="S744" s="58"/>
      <c r="T744" s="197" t="s">
        <v>602</v>
      </c>
    </row>
  </sheetData>
  <autoFilter ref="C13:T744">
    <filterColumn colId="2"/>
    <filterColumn colId="4"/>
    <filterColumn colId="5"/>
    <filterColumn colId="6"/>
    <filterColumn colId="7"/>
    <filterColumn colId="8"/>
    <filterColumn colId="10"/>
    <filterColumn colId="11"/>
    <filterColumn colId="12"/>
    <filterColumn colId="14"/>
    <filterColumn colId="15"/>
    <filterColumn colId="16"/>
  </autoFilter>
  <mergeCells count="21">
    <mergeCell ref="R2:T3"/>
    <mergeCell ref="B743:C743"/>
    <mergeCell ref="B10:B12"/>
    <mergeCell ref="C8:T8"/>
    <mergeCell ref="E11:E12"/>
    <mergeCell ref="F11:F12"/>
    <mergeCell ref="G11:L12"/>
    <mergeCell ref="M11:M12"/>
    <mergeCell ref="C10:C12"/>
    <mergeCell ref="N10:N12"/>
    <mergeCell ref="C9:T9"/>
    <mergeCell ref="D10:M10"/>
    <mergeCell ref="D11:D12"/>
    <mergeCell ref="O10:T10"/>
    <mergeCell ref="P4:T4"/>
    <mergeCell ref="C7:T7"/>
    <mergeCell ref="C691:T691"/>
    <mergeCell ref="O11:P11"/>
    <mergeCell ref="Q11:R11"/>
    <mergeCell ref="S11:T11"/>
    <mergeCell ref="P5:T5"/>
  </mergeCells>
  <phoneticPr fontId="2" type="noConversion"/>
  <pageMargins left="0.31496062992125984" right="7.874015748031496E-2" top="0.19685039370078741" bottom="0.19685039370078741" header="0.31496062992125984" footer="0.19685039370078741"/>
  <pageSetup paperSize="9" scale="55" orientation="landscape" r:id="rId1"/>
  <headerFooter alignWithMargins="0"/>
  <rowBreaks count="8" manualBreakCount="8">
    <brk id="30" max="19" man="1"/>
    <brk id="110" max="19" man="1"/>
    <brk id="259" max="19" man="1"/>
    <brk id="329" max="19" man="1"/>
    <brk id="509" max="19" man="1"/>
    <brk id="584" max="19" man="1"/>
    <brk id="630" max="19" man="1"/>
    <brk id="653" max="1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B1:AG446"/>
  <sheetViews>
    <sheetView showGridLines="0" view="pageBreakPreview" topLeftCell="A3" zoomScale="70" zoomScaleNormal="75" zoomScaleSheetLayoutView="70" workbookViewId="0">
      <selection activeCell="P250" sqref="P250"/>
    </sheetView>
  </sheetViews>
  <sheetFormatPr defaultRowHeight="18.75"/>
  <cols>
    <col min="1" max="1" width="2.42578125" style="106" customWidth="1"/>
    <col min="2" max="2" width="6.42578125" style="116" customWidth="1"/>
    <col min="3" max="3" width="78" style="116" customWidth="1"/>
    <col min="4" max="4" width="3.85546875" style="116" customWidth="1"/>
    <col min="5" max="7" width="3.7109375" style="117" customWidth="1"/>
    <col min="8" max="8" width="6" style="117" customWidth="1"/>
    <col min="9" max="9" width="4.140625" style="116" customWidth="1"/>
    <col min="10" max="10" width="9.85546875" style="116" customWidth="1"/>
    <col min="11" max="11" width="18.140625" style="116" customWidth="1"/>
    <col min="12" max="12" width="20" style="165" customWidth="1"/>
    <col min="13" max="13" width="18.140625" style="165" customWidth="1"/>
    <col min="14" max="14" width="20" style="165" customWidth="1"/>
    <col min="15" max="15" width="18" style="116" customWidth="1"/>
    <col min="16" max="16" width="23.42578125" style="116" customWidth="1"/>
    <col min="17" max="17" width="0.5703125" style="106" hidden="1" customWidth="1"/>
    <col min="18" max="18" width="9.140625" style="106" customWidth="1"/>
    <col min="19" max="19" width="8.7109375" style="106" customWidth="1"/>
    <col min="20" max="240" width="9.140625" style="106" customWidth="1"/>
    <col min="241" max="16384" width="9.140625" style="106"/>
  </cols>
  <sheetData>
    <row r="1" spans="2:33" hidden="1">
      <c r="B1" s="242"/>
      <c r="C1" s="242"/>
      <c r="D1" s="242"/>
      <c r="I1" s="242"/>
      <c r="J1" s="242"/>
      <c r="K1" s="242"/>
      <c r="L1" s="242"/>
      <c r="M1" s="242"/>
      <c r="N1" s="242"/>
      <c r="O1" s="242"/>
      <c r="P1" s="244" t="s">
        <v>576</v>
      </c>
    </row>
    <row r="2" spans="2:33" ht="55.5" hidden="1" customHeight="1">
      <c r="B2" s="242"/>
      <c r="C2" s="242"/>
      <c r="D2" s="242"/>
      <c r="I2" s="242"/>
      <c r="J2" s="242"/>
      <c r="K2" s="242"/>
      <c r="L2" s="242"/>
      <c r="M2" s="242"/>
      <c r="N2" s="299" t="s">
        <v>605</v>
      </c>
      <c r="O2" s="299"/>
      <c r="P2" s="299"/>
    </row>
    <row r="3" spans="2:33" ht="11.25" customHeight="1">
      <c r="B3" s="242"/>
      <c r="C3" s="242"/>
      <c r="D3" s="242"/>
      <c r="I3" s="242"/>
      <c r="J3" s="242"/>
      <c r="K3" s="242"/>
      <c r="L3" s="242"/>
      <c r="M3" s="242"/>
      <c r="N3" s="242"/>
      <c r="O3" s="242"/>
      <c r="P3" s="242"/>
    </row>
    <row r="4" spans="2:33" ht="18.75" customHeight="1">
      <c r="B4" s="104"/>
      <c r="C4" s="153"/>
      <c r="D4" s="104"/>
      <c r="E4" s="105"/>
      <c r="F4" s="105"/>
      <c r="G4" s="105"/>
      <c r="H4" s="105"/>
      <c r="I4" s="104"/>
      <c r="J4" s="104"/>
      <c r="K4" s="104"/>
      <c r="L4" s="104"/>
      <c r="M4" s="104"/>
      <c r="N4" s="104"/>
      <c r="O4" s="8"/>
      <c r="P4" s="248" t="s">
        <v>575</v>
      </c>
    </row>
    <row r="5" spans="2:33" ht="57.75" customHeight="1">
      <c r="B5" s="104"/>
      <c r="C5" s="4"/>
      <c r="D5" s="104"/>
      <c r="E5" s="105"/>
      <c r="F5" s="105"/>
      <c r="G5" s="105"/>
      <c r="H5" s="105"/>
      <c r="I5" s="104"/>
      <c r="J5" s="104"/>
      <c r="K5" s="268" t="s">
        <v>581</v>
      </c>
      <c r="L5" s="268"/>
      <c r="M5" s="268"/>
      <c r="N5" s="268"/>
      <c r="O5" s="268"/>
      <c r="P5" s="268"/>
      <c r="S5"/>
    </row>
    <row r="6" spans="2:33" ht="17.25" customHeight="1">
      <c r="B6" s="104"/>
      <c r="C6" s="104"/>
      <c r="D6" s="104"/>
      <c r="E6" s="105"/>
      <c r="F6" s="105"/>
      <c r="G6" s="105"/>
      <c r="H6" s="105"/>
      <c r="I6" s="104"/>
      <c r="J6" s="104"/>
      <c r="K6" s="104"/>
      <c r="L6" s="104"/>
      <c r="M6" s="104"/>
      <c r="N6" s="104"/>
      <c r="O6" s="286"/>
      <c r="P6" s="286"/>
    </row>
    <row r="7" spans="2:33" ht="17.25" customHeight="1">
      <c r="B7" s="104"/>
      <c r="C7" s="303" t="s">
        <v>90</v>
      </c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S7" s="287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</row>
    <row r="8" spans="2:33" ht="19.5" customHeight="1">
      <c r="B8" s="104"/>
      <c r="C8" s="303" t="s">
        <v>170</v>
      </c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7"/>
      <c r="AE8" s="287"/>
      <c r="AF8" s="287"/>
      <c r="AG8" s="287"/>
    </row>
    <row r="9" spans="2:33" ht="19.5" customHeight="1">
      <c r="B9" s="104"/>
      <c r="C9" s="303" t="s">
        <v>243</v>
      </c>
      <c r="D9" s="303"/>
      <c r="E9" s="303"/>
      <c r="F9" s="303"/>
      <c r="G9" s="303"/>
      <c r="H9" s="303"/>
      <c r="I9" s="303"/>
      <c r="J9" s="303"/>
      <c r="K9" s="303"/>
      <c r="L9" s="303"/>
      <c r="M9" s="303"/>
      <c r="N9" s="303"/>
      <c r="O9" s="303"/>
      <c r="P9" s="303"/>
      <c r="S9" s="287"/>
      <c r="T9" s="287"/>
      <c r="U9" s="287"/>
      <c r="V9" s="287"/>
      <c r="W9" s="287"/>
      <c r="X9" s="287"/>
      <c r="Y9" s="287"/>
      <c r="Z9" s="287"/>
      <c r="AA9" s="287"/>
      <c r="AB9" s="287"/>
      <c r="AC9" s="287"/>
      <c r="AD9" s="287"/>
      <c r="AE9" s="287"/>
      <c r="AF9" s="287"/>
      <c r="AG9" s="287"/>
    </row>
    <row r="10" spans="2:33" ht="19.5" customHeight="1">
      <c r="B10" s="104"/>
      <c r="C10" s="303" t="s">
        <v>153</v>
      </c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</row>
    <row r="11" spans="2:33" ht="19.5" customHeight="1">
      <c r="B11" s="104"/>
      <c r="C11" s="303" t="s">
        <v>565</v>
      </c>
      <c r="D11" s="303"/>
      <c r="E11" s="303"/>
      <c r="F11" s="303"/>
      <c r="G11" s="303"/>
      <c r="H11" s="303"/>
      <c r="I11" s="303"/>
      <c r="J11" s="303"/>
      <c r="K11" s="303"/>
      <c r="L11" s="303"/>
      <c r="M11" s="303"/>
      <c r="N11" s="303"/>
      <c r="O11" s="303"/>
      <c r="P11" s="303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</row>
    <row r="12" spans="2:33">
      <c r="B12" s="104"/>
      <c r="C12" s="104"/>
      <c r="D12" s="104"/>
      <c r="E12" s="105"/>
      <c r="F12" s="105"/>
      <c r="G12" s="105"/>
      <c r="H12" s="105"/>
      <c r="I12" s="104"/>
      <c r="J12" s="104"/>
      <c r="K12" s="104"/>
      <c r="L12" s="104"/>
      <c r="M12" s="104"/>
      <c r="N12" s="104"/>
      <c r="O12" s="104"/>
      <c r="P12" s="104"/>
    </row>
    <row r="13" spans="2:33" ht="36" customHeight="1">
      <c r="B13" s="289" t="s">
        <v>154</v>
      </c>
      <c r="C13" s="292" t="s">
        <v>142</v>
      </c>
      <c r="D13" s="292" t="s">
        <v>139</v>
      </c>
      <c r="E13" s="292"/>
      <c r="F13" s="292"/>
      <c r="G13" s="292"/>
      <c r="H13" s="292"/>
      <c r="I13" s="292"/>
      <c r="J13" s="292"/>
      <c r="K13" s="302" t="s">
        <v>218</v>
      </c>
      <c r="L13" s="302"/>
      <c r="M13" s="302"/>
      <c r="N13" s="302"/>
      <c r="O13" s="304"/>
      <c r="P13" s="304"/>
    </row>
    <row r="14" spans="2:33" ht="49.5" customHeight="1">
      <c r="B14" s="290"/>
      <c r="C14" s="292"/>
      <c r="D14" s="292"/>
      <c r="E14" s="292"/>
      <c r="F14" s="292"/>
      <c r="G14" s="292"/>
      <c r="H14" s="292"/>
      <c r="I14" s="292"/>
      <c r="J14" s="292"/>
      <c r="K14" s="300" t="s">
        <v>546</v>
      </c>
      <c r="L14" s="301"/>
      <c r="M14" s="300" t="s">
        <v>550</v>
      </c>
      <c r="N14" s="301"/>
      <c r="O14" s="302" t="s">
        <v>555</v>
      </c>
      <c r="P14" s="302"/>
    </row>
    <row r="15" spans="2:33" ht="96" customHeight="1">
      <c r="B15" s="291"/>
      <c r="C15" s="289"/>
      <c r="D15" s="290" t="s">
        <v>155</v>
      </c>
      <c r="E15" s="290"/>
      <c r="F15" s="290"/>
      <c r="G15" s="290"/>
      <c r="H15" s="290"/>
      <c r="I15" s="290"/>
      <c r="J15" s="102" t="s">
        <v>156</v>
      </c>
      <c r="K15" s="166" t="s">
        <v>285</v>
      </c>
      <c r="L15" s="249" t="s">
        <v>287</v>
      </c>
      <c r="M15" s="167" t="s">
        <v>285</v>
      </c>
      <c r="N15" s="249" t="s">
        <v>287</v>
      </c>
      <c r="O15" s="168" t="s">
        <v>285</v>
      </c>
      <c r="P15" s="249" t="s">
        <v>287</v>
      </c>
    </row>
    <row r="16" spans="2:33">
      <c r="B16" s="107">
        <v>1</v>
      </c>
      <c r="C16" s="108">
        <v>2</v>
      </c>
      <c r="D16" s="293">
        <v>3</v>
      </c>
      <c r="E16" s="294"/>
      <c r="F16" s="294"/>
      <c r="G16" s="294"/>
      <c r="H16" s="294"/>
      <c r="I16" s="295"/>
      <c r="J16" s="102">
        <v>4</v>
      </c>
      <c r="K16" s="251">
        <v>5</v>
      </c>
      <c r="L16" s="251">
        <v>6</v>
      </c>
      <c r="M16" s="251">
        <v>7</v>
      </c>
      <c r="N16" s="251">
        <v>8</v>
      </c>
      <c r="O16" s="250">
        <v>9</v>
      </c>
      <c r="P16" s="250">
        <v>10</v>
      </c>
    </row>
    <row r="17" spans="2:16" ht="59.25" customHeight="1">
      <c r="B17" s="143">
        <v>1</v>
      </c>
      <c r="C17" s="110" t="s">
        <v>415</v>
      </c>
      <c r="D17" s="111">
        <v>19</v>
      </c>
      <c r="E17" s="112" t="s">
        <v>157</v>
      </c>
      <c r="F17" s="112" t="s">
        <v>84</v>
      </c>
      <c r="G17" s="112">
        <v>0</v>
      </c>
      <c r="H17" s="119" t="s">
        <v>83</v>
      </c>
      <c r="I17" s="103">
        <v>0</v>
      </c>
      <c r="J17" s="111" t="s">
        <v>158</v>
      </c>
      <c r="K17" s="113">
        <f t="shared" ref="K17:P17" si="0">K18+K70+K74+K106+K176+K183+K191+K201</f>
        <v>36254543.009999998</v>
      </c>
      <c r="L17" s="113">
        <f t="shared" si="0"/>
        <v>922353</v>
      </c>
      <c r="M17" s="113">
        <f t="shared" si="0"/>
        <v>25026611.23</v>
      </c>
      <c r="N17" s="113">
        <f t="shared" si="0"/>
        <v>1017363</v>
      </c>
      <c r="O17" s="113">
        <f t="shared" si="0"/>
        <v>25021192.859999999</v>
      </c>
      <c r="P17" s="181">
        <f t="shared" si="0"/>
        <v>1114033</v>
      </c>
    </row>
    <row r="18" spans="2:16" ht="75.75" customHeight="1">
      <c r="B18" s="132" t="s">
        <v>158</v>
      </c>
      <c r="C18" s="114" t="s">
        <v>34</v>
      </c>
      <c r="D18" s="124">
        <v>19</v>
      </c>
      <c r="E18" s="137" t="s">
        <v>123</v>
      </c>
      <c r="F18" s="137" t="s">
        <v>84</v>
      </c>
      <c r="G18" s="137">
        <v>0</v>
      </c>
      <c r="H18" s="119" t="s">
        <v>83</v>
      </c>
      <c r="I18" s="103">
        <v>0</v>
      </c>
      <c r="J18" s="124" t="s">
        <v>158</v>
      </c>
      <c r="K18" s="115">
        <f t="shared" ref="K18:P18" si="1">K19+K46+K58+K63</f>
        <v>21314104.009999998</v>
      </c>
      <c r="L18" s="115">
        <f t="shared" si="1"/>
        <v>922353</v>
      </c>
      <c r="M18" s="115">
        <f t="shared" si="1"/>
        <v>18933791.48</v>
      </c>
      <c r="N18" s="115">
        <f t="shared" si="1"/>
        <v>1017363</v>
      </c>
      <c r="O18" s="115">
        <f t="shared" si="1"/>
        <v>19105259.190000001</v>
      </c>
      <c r="P18" s="182">
        <f t="shared" si="1"/>
        <v>1114033</v>
      </c>
    </row>
    <row r="19" spans="2:16" ht="59.25" customHeight="1">
      <c r="B19" s="109" t="s">
        <v>158</v>
      </c>
      <c r="C19" s="110" t="s">
        <v>453</v>
      </c>
      <c r="D19" s="111">
        <v>19</v>
      </c>
      <c r="E19" s="112" t="s">
        <v>123</v>
      </c>
      <c r="F19" s="112" t="s">
        <v>48</v>
      </c>
      <c r="G19" s="112">
        <v>0</v>
      </c>
      <c r="H19" s="119" t="s">
        <v>83</v>
      </c>
      <c r="I19" s="103">
        <v>0</v>
      </c>
      <c r="J19" s="111" t="s">
        <v>158</v>
      </c>
      <c r="K19" s="113">
        <f>K20+K24+K26+K28+K31+K39+K42+K33+K35+K44</f>
        <v>20034536.509999998</v>
      </c>
      <c r="L19" s="113">
        <f t="shared" ref="L19:P19" si="2">L20+L24+L26+L28+L31+L39+L42+L33+L35+L44</f>
        <v>922353</v>
      </c>
      <c r="M19" s="113">
        <f t="shared" si="2"/>
        <v>18441791.48</v>
      </c>
      <c r="N19" s="113">
        <f t="shared" si="2"/>
        <v>1017363</v>
      </c>
      <c r="O19" s="113">
        <f t="shared" si="2"/>
        <v>18583259.190000001</v>
      </c>
      <c r="P19" s="181">
        <f t="shared" si="2"/>
        <v>1114033</v>
      </c>
    </row>
    <row r="20" spans="2:16" ht="58.5" customHeight="1">
      <c r="B20" s="109"/>
      <c r="C20" s="110" t="s">
        <v>15</v>
      </c>
      <c r="D20" s="111">
        <v>19</v>
      </c>
      <c r="E20" s="112" t="s">
        <v>123</v>
      </c>
      <c r="F20" s="112" t="s">
        <v>48</v>
      </c>
      <c r="G20" s="112">
        <v>1</v>
      </c>
      <c r="H20" s="112">
        <v>998</v>
      </c>
      <c r="I20" s="103">
        <v>0</v>
      </c>
      <c r="J20" s="111"/>
      <c r="K20" s="113">
        <f t="shared" ref="K20:P20" si="3">K21+K22+K23</f>
        <v>7463100</v>
      </c>
      <c r="L20" s="113">
        <f t="shared" si="3"/>
        <v>0</v>
      </c>
      <c r="M20" s="113">
        <f t="shared" si="3"/>
        <v>7463100</v>
      </c>
      <c r="N20" s="113">
        <f t="shared" si="3"/>
        <v>0</v>
      </c>
      <c r="O20" s="113">
        <f t="shared" si="3"/>
        <v>7463100</v>
      </c>
      <c r="P20" s="181">
        <f t="shared" si="3"/>
        <v>0</v>
      </c>
    </row>
    <row r="21" spans="2:16" ht="43.5" customHeight="1">
      <c r="B21" s="109"/>
      <c r="C21" s="118" t="s">
        <v>222</v>
      </c>
      <c r="D21" s="111">
        <v>19</v>
      </c>
      <c r="E21" s="112" t="s">
        <v>123</v>
      </c>
      <c r="F21" s="112" t="s">
        <v>48</v>
      </c>
      <c r="G21" s="112">
        <v>1</v>
      </c>
      <c r="H21" s="112">
        <v>998</v>
      </c>
      <c r="I21" s="103">
        <v>0</v>
      </c>
      <c r="J21" s="111">
        <v>120</v>
      </c>
      <c r="K21" s="113">
        <f>Прил.4!O21+Прил.4!O33</f>
        <v>7233600</v>
      </c>
      <c r="L21" s="113">
        <f>Прил.4!P21+Прил.4!P33</f>
        <v>0</v>
      </c>
      <c r="M21" s="113">
        <f>Прил.4!Q21+Прил.4!Q33</f>
        <v>7233600</v>
      </c>
      <c r="N21" s="113">
        <f>Прил.4!R21+Прил.4!R33</f>
        <v>0</v>
      </c>
      <c r="O21" s="113">
        <f>Прил.4!S21+Прил.4!S33</f>
        <v>7233600</v>
      </c>
      <c r="P21" s="181">
        <f>Прил.4!T21+Прил.4!T33</f>
        <v>0</v>
      </c>
    </row>
    <row r="22" spans="2:16" ht="43.5" customHeight="1">
      <c r="B22" s="109"/>
      <c r="C22" s="118" t="s">
        <v>160</v>
      </c>
      <c r="D22" s="111">
        <v>19</v>
      </c>
      <c r="E22" s="112" t="s">
        <v>123</v>
      </c>
      <c r="F22" s="112" t="s">
        <v>48</v>
      </c>
      <c r="G22" s="112">
        <v>1</v>
      </c>
      <c r="H22" s="112">
        <v>998</v>
      </c>
      <c r="I22" s="103">
        <v>0</v>
      </c>
      <c r="J22" s="111">
        <v>240</v>
      </c>
      <c r="K22" s="113">
        <f>Прил.4!O41</f>
        <v>229500</v>
      </c>
      <c r="L22" s="113">
        <f>Прил.4!P41</f>
        <v>0</v>
      </c>
      <c r="M22" s="113">
        <f>Прил.4!Q41</f>
        <v>229500</v>
      </c>
      <c r="N22" s="113">
        <f>Прил.4!R41</f>
        <v>0</v>
      </c>
      <c r="O22" s="113">
        <f>Прил.4!S41</f>
        <v>229500</v>
      </c>
      <c r="P22" s="181">
        <f>Прил.4!T41</f>
        <v>0</v>
      </c>
    </row>
    <row r="23" spans="2:16" ht="24.75" customHeight="1">
      <c r="B23" s="109"/>
      <c r="C23" s="64" t="s">
        <v>161</v>
      </c>
      <c r="D23" s="111">
        <v>19</v>
      </c>
      <c r="E23" s="112" t="s">
        <v>123</v>
      </c>
      <c r="F23" s="112" t="s">
        <v>48</v>
      </c>
      <c r="G23" s="112">
        <v>1</v>
      </c>
      <c r="H23" s="112">
        <v>998</v>
      </c>
      <c r="I23" s="103">
        <v>0</v>
      </c>
      <c r="J23" s="111">
        <v>850</v>
      </c>
      <c r="K23" s="113">
        <f>Прил.4!O66</f>
        <v>0</v>
      </c>
      <c r="L23" s="113">
        <f>Прил.4!P66</f>
        <v>0</v>
      </c>
      <c r="M23" s="113">
        <f>Прил.4!Q66</f>
        <v>0</v>
      </c>
      <c r="N23" s="113">
        <f>Прил.4!R66</f>
        <v>0</v>
      </c>
      <c r="O23" s="113">
        <f>Прил.4!S66</f>
        <v>0</v>
      </c>
      <c r="P23" s="181">
        <f>Прил.4!T66</f>
        <v>0</v>
      </c>
    </row>
    <row r="24" spans="2:16" ht="37.5" customHeight="1">
      <c r="B24" s="109"/>
      <c r="C24" s="110" t="s">
        <v>240</v>
      </c>
      <c r="D24" s="111">
        <v>19</v>
      </c>
      <c r="E24" s="112" t="s">
        <v>123</v>
      </c>
      <c r="F24" s="112" t="s">
        <v>48</v>
      </c>
      <c r="G24" s="112">
        <v>1</v>
      </c>
      <c r="H24" s="119" t="s">
        <v>62</v>
      </c>
      <c r="I24" s="112">
        <v>0</v>
      </c>
      <c r="J24" s="111"/>
      <c r="K24" s="113">
        <f t="shared" ref="K24:P24" si="4">K25</f>
        <v>108000</v>
      </c>
      <c r="L24" s="113">
        <f t="shared" si="4"/>
        <v>0</v>
      </c>
      <c r="M24" s="113">
        <f t="shared" si="4"/>
        <v>96000</v>
      </c>
      <c r="N24" s="113">
        <f t="shared" si="4"/>
        <v>0</v>
      </c>
      <c r="O24" s="113">
        <f t="shared" si="4"/>
        <v>96000</v>
      </c>
      <c r="P24" s="181">
        <f t="shared" si="4"/>
        <v>0</v>
      </c>
    </row>
    <row r="25" spans="2:16" ht="36.75" customHeight="1">
      <c r="B25" s="109"/>
      <c r="C25" s="63" t="s">
        <v>200</v>
      </c>
      <c r="D25" s="111">
        <v>19</v>
      </c>
      <c r="E25" s="112" t="s">
        <v>123</v>
      </c>
      <c r="F25" s="112" t="s">
        <v>48</v>
      </c>
      <c r="G25" s="112">
        <v>1</v>
      </c>
      <c r="H25" s="119" t="s">
        <v>62</v>
      </c>
      <c r="I25" s="112">
        <v>0</v>
      </c>
      <c r="J25" s="111">
        <v>320</v>
      </c>
      <c r="K25" s="113">
        <f>Прил.4!O634</f>
        <v>108000</v>
      </c>
      <c r="L25" s="113">
        <f>Прил.4!P634</f>
        <v>0</v>
      </c>
      <c r="M25" s="113">
        <f>Прил.4!Q634</f>
        <v>96000</v>
      </c>
      <c r="N25" s="113">
        <f>Прил.4!R634</f>
        <v>0</v>
      </c>
      <c r="O25" s="113">
        <f>Прил.4!S634</f>
        <v>96000</v>
      </c>
      <c r="P25" s="181">
        <f>Прил.4!T634</f>
        <v>0</v>
      </c>
    </row>
    <row r="26" spans="2:16" ht="24.75" hidden="1" customHeight="1">
      <c r="B26" s="109"/>
      <c r="C26" s="110" t="s">
        <v>241</v>
      </c>
      <c r="D26" s="111">
        <v>19</v>
      </c>
      <c r="E26" s="112" t="s">
        <v>123</v>
      </c>
      <c r="F26" s="112" t="s">
        <v>48</v>
      </c>
      <c r="G26" s="112">
        <v>1</v>
      </c>
      <c r="H26" s="119" t="s">
        <v>272</v>
      </c>
      <c r="I26" s="112">
        <v>0</v>
      </c>
      <c r="J26" s="111"/>
      <c r="K26" s="113">
        <f t="shared" ref="K26:P26" si="5">K27</f>
        <v>0</v>
      </c>
      <c r="L26" s="113">
        <f t="shared" si="5"/>
        <v>0</v>
      </c>
      <c r="M26" s="113">
        <f t="shared" si="5"/>
        <v>0</v>
      </c>
      <c r="N26" s="113">
        <f t="shared" si="5"/>
        <v>0</v>
      </c>
      <c r="O26" s="113">
        <f t="shared" si="5"/>
        <v>0</v>
      </c>
      <c r="P26" s="181">
        <f t="shared" si="5"/>
        <v>0</v>
      </c>
    </row>
    <row r="27" spans="2:16" ht="39" hidden="1" customHeight="1">
      <c r="B27" s="109"/>
      <c r="C27" s="118" t="s">
        <v>160</v>
      </c>
      <c r="D27" s="111">
        <v>19</v>
      </c>
      <c r="E27" s="112" t="s">
        <v>123</v>
      </c>
      <c r="F27" s="112" t="s">
        <v>48</v>
      </c>
      <c r="G27" s="112">
        <v>1</v>
      </c>
      <c r="H27" s="119" t="s">
        <v>272</v>
      </c>
      <c r="I27" s="112">
        <v>0</v>
      </c>
      <c r="J27" s="111">
        <v>240</v>
      </c>
      <c r="K27" s="113">
        <f>Прил.4!O86</f>
        <v>0</v>
      </c>
      <c r="L27" s="113">
        <f>Прил.4!P86</f>
        <v>0</v>
      </c>
      <c r="M27" s="113">
        <f>Прил.4!Q86</f>
        <v>0</v>
      </c>
      <c r="N27" s="113">
        <f>Прил.4!R86</f>
        <v>0</v>
      </c>
      <c r="O27" s="113">
        <f>Прил.4!S86</f>
        <v>0</v>
      </c>
      <c r="P27" s="181">
        <f>Прил.4!T86</f>
        <v>0</v>
      </c>
    </row>
    <row r="28" spans="2:16" ht="38.25" customHeight="1">
      <c r="B28" s="109"/>
      <c r="C28" s="110" t="s">
        <v>239</v>
      </c>
      <c r="D28" s="111">
        <v>19</v>
      </c>
      <c r="E28" s="112" t="s">
        <v>123</v>
      </c>
      <c r="F28" s="112" t="s">
        <v>48</v>
      </c>
      <c r="G28" s="112">
        <v>1</v>
      </c>
      <c r="H28" s="119" t="s">
        <v>59</v>
      </c>
      <c r="I28" s="119" t="s">
        <v>157</v>
      </c>
      <c r="J28" s="111"/>
      <c r="K28" s="113">
        <f t="shared" ref="K28:P28" si="6">K29+K30</f>
        <v>185000</v>
      </c>
      <c r="L28" s="113">
        <f t="shared" si="6"/>
        <v>0</v>
      </c>
      <c r="M28" s="113">
        <f t="shared" si="6"/>
        <v>155000</v>
      </c>
      <c r="N28" s="113">
        <f t="shared" si="6"/>
        <v>0</v>
      </c>
      <c r="O28" s="113">
        <f t="shared" si="6"/>
        <v>155000</v>
      </c>
      <c r="P28" s="181">
        <f t="shared" si="6"/>
        <v>0</v>
      </c>
    </row>
    <row r="29" spans="2:16" ht="39" customHeight="1">
      <c r="B29" s="109"/>
      <c r="C29" s="118" t="s">
        <v>160</v>
      </c>
      <c r="D29" s="111">
        <v>19</v>
      </c>
      <c r="E29" s="112" t="s">
        <v>123</v>
      </c>
      <c r="F29" s="112" t="s">
        <v>48</v>
      </c>
      <c r="G29" s="112">
        <v>1</v>
      </c>
      <c r="H29" s="119" t="s">
        <v>59</v>
      </c>
      <c r="I29" s="119" t="s">
        <v>157</v>
      </c>
      <c r="J29" s="111">
        <v>240</v>
      </c>
      <c r="K29" s="113">
        <f>Прил.4!O620</f>
        <v>175000</v>
      </c>
      <c r="L29" s="113">
        <f>Прил.4!P620</f>
        <v>0</v>
      </c>
      <c r="M29" s="113">
        <f>Прил.4!Q620</f>
        <v>145000</v>
      </c>
      <c r="N29" s="113">
        <f>Прил.4!R620</f>
        <v>0</v>
      </c>
      <c r="O29" s="113">
        <f>Прил.4!S620</f>
        <v>145000</v>
      </c>
      <c r="P29" s="181">
        <f>Прил.4!T620</f>
        <v>0</v>
      </c>
    </row>
    <row r="30" spans="2:16" ht="39" customHeight="1">
      <c r="B30" s="109"/>
      <c r="C30" s="118" t="s">
        <v>160</v>
      </c>
      <c r="D30" s="111">
        <v>19</v>
      </c>
      <c r="E30" s="112" t="s">
        <v>123</v>
      </c>
      <c r="F30" s="112" t="s">
        <v>48</v>
      </c>
      <c r="G30" s="112">
        <v>1</v>
      </c>
      <c r="H30" s="119" t="s">
        <v>59</v>
      </c>
      <c r="I30" s="119" t="s">
        <v>157</v>
      </c>
      <c r="J30" s="111">
        <v>350</v>
      </c>
      <c r="K30" s="113">
        <f>Прил.4!O627</f>
        <v>10000</v>
      </c>
      <c r="L30" s="113">
        <f>Прил.4!P627</f>
        <v>0</v>
      </c>
      <c r="M30" s="113">
        <f>Прил.4!Q627</f>
        <v>10000</v>
      </c>
      <c r="N30" s="113">
        <f>Прил.4!R627</f>
        <v>0</v>
      </c>
      <c r="O30" s="113">
        <f>Прил.4!S627</f>
        <v>10000</v>
      </c>
      <c r="P30" s="181">
        <f>Прил.4!T627</f>
        <v>0</v>
      </c>
    </row>
    <row r="31" spans="2:16" ht="21" customHeight="1">
      <c r="B31" s="109"/>
      <c r="C31" s="127" t="s">
        <v>388</v>
      </c>
      <c r="D31" s="111">
        <v>19</v>
      </c>
      <c r="E31" s="112" t="s">
        <v>123</v>
      </c>
      <c r="F31" s="112" t="s">
        <v>48</v>
      </c>
      <c r="G31" s="112">
        <v>1</v>
      </c>
      <c r="H31" s="119" t="s">
        <v>275</v>
      </c>
      <c r="I31" s="119" t="s">
        <v>157</v>
      </c>
      <c r="J31" s="111"/>
      <c r="K31" s="113">
        <f t="shared" ref="K31:P33" si="7">K32</f>
        <v>10000</v>
      </c>
      <c r="L31" s="113">
        <f t="shared" si="7"/>
        <v>0</v>
      </c>
      <c r="M31" s="113">
        <f t="shared" si="7"/>
        <v>10000</v>
      </c>
      <c r="N31" s="113">
        <f t="shared" si="7"/>
        <v>0</v>
      </c>
      <c r="O31" s="113">
        <f t="shared" si="7"/>
        <v>10000</v>
      </c>
      <c r="P31" s="181">
        <f t="shared" si="7"/>
        <v>0</v>
      </c>
    </row>
    <row r="32" spans="2:16" ht="39" customHeight="1">
      <c r="B32" s="109"/>
      <c r="C32" s="118" t="s">
        <v>160</v>
      </c>
      <c r="D32" s="111">
        <v>19</v>
      </c>
      <c r="E32" s="112" t="s">
        <v>123</v>
      </c>
      <c r="F32" s="112" t="s">
        <v>48</v>
      </c>
      <c r="G32" s="112">
        <v>1</v>
      </c>
      <c r="H32" s="119" t="s">
        <v>275</v>
      </c>
      <c r="I32" s="119" t="s">
        <v>157</v>
      </c>
      <c r="J32" s="111">
        <v>240</v>
      </c>
      <c r="K32" s="113">
        <f>Прил.4!O587</f>
        <v>10000</v>
      </c>
      <c r="L32" s="113">
        <f>Прил.4!P587</f>
        <v>0</v>
      </c>
      <c r="M32" s="113">
        <f>Прил.4!Q587</f>
        <v>10000</v>
      </c>
      <c r="N32" s="113">
        <f>Прил.4!R587</f>
        <v>0</v>
      </c>
      <c r="O32" s="113">
        <f>Прил.4!S587</f>
        <v>10000</v>
      </c>
      <c r="P32" s="181">
        <f>Прил.4!T587</f>
        <v>0</v>
      </c>
    </row>
    <row r="33" spans="2:16" ht="79.5" hidden="1" customHeight="1">
      <c r="B33" s="109"/>
      <c r="C33" s="110" t="s">
        <v>341</v>
      </c>
      <c r="D33" s="111">
        <v>19</v>
      </c>
      <c r="E33" s="112" t="s">
        <v>123</v>
      </c>
      <c r="F33" s="112" t="s">
        <v>48</v>
      </c>
      <c r="G33" s="112">
        <v>1</v>
      </c>
      <c r="H33" s="119" t="s">
        <v>276</v>
      </c>
      <c r="I33" s="119" t="s">
        <v>157</v>
      </c>
      <c r="J33" s="111"/>
      <c r="K33" s="113">
        <f t="shared" si="7"/>
        <v>0</v>
      </c>
      <c r="L33" s="113">
        <f t="shared" si="7"/>
        <v>0</v>
      </c>
      <c r="M33" s="113">
        <f t="shared" si="7"/>
        <v>0</v>
      </c>
      <c r="N33" s="113">
        <f t="shared" si="7"/>
        <v>0</v>
      </c>
      <c r="O33" s="113">
        <f t="shared" si="7"/>
        <v>0</v>
      </c>
      <c r="P33" s="181">
        <f t="shared" si="7"/>
        <v>0</v>
      </c>
    </row>
    <row r="34" spans="2:16" ht="39" hidden="1" customHeight="1">
      <c r="B34" s="109"/>
      <c r="C34" s="118" t="s">
        <v>160</v>
      </c>
      <c r="D34" s="111">
        <v>19</v>
      </c>
      <c r="E34" s="112" t="s">
        <v>123</v>
      </c>
      <c r="F34" s="112" t="s">
        <v>48</v>
      </c>
      <c r="G34" s="112">
        <v>1</v>
      </c>
      <c r="H34" s="119" t="s">
        <v>276</v>
      </c>
      <c r="I34" s="119" t="s">
        <v>157</v>
      </c>
      <c r="J34" s="111">
        <v>240</v>
      </c>
      <c r="K34" s="113">
        <f>Прил.4!O200</f>
        <v>0</v>
      </c>
      <c r="L34" s="113">
        <f>Прил.4!P200</f>
        <v>0</v>
      </c>
      <c r="M34" s="113">
        <f>Прил.4!Q200</f>
        <v>0</v>
      </c>
      <c r="N34" s="113">
        <f>Прил.4!R200</f>
        <v>0</v>
      </c>
      <c r="O34" s="113">
        <f>Прил.4!S200</f>
        <v>0</v>
      </c>
      <c r="P34" s="181">
        <f>Прил.4!T200</f>
        <v>0</v>
      </c>
    </row>
    <row r="35" spans="2:16" ht="57" customHeight="1">
      <c r="B35" s="109"/>
      <c r="C35" s="118" t="s">
        <v>462</v>
      </c>
      <c r="D35" s="111">
        <v>19</v>
      </c>
      <c r="E35" s="112" t="s">
        <v>123</v>
      </c>
      <c r="F35" s="112" t="s">
        <v>48</v>
      </c>
      <c r="G35" s="112">
        <v>1</v>
      </c>
      <c r="H35" s="119" t="s">
        <v>277</v>
      </c>
      <c r="I35" s="119" t="s">
        <v>157</v>
      </c>
      <c r="J35" s="111"/>
      <c r="K35" s="113">
        <f t="shared" ref="K35:P35" si="8">K36+K37+K38</f>
        <v>10938829.289999999</v>
      </c>
      <c r="L35" s="113">
        <f t="shared" si="8"/>
        <v>0</v>
      </c>
      <c r="M35" s="113">
        <f t="shared" si="8"/>
        <v>9252348.8499999996</v>
      </c>
      <c r="N35" s="113">
        <f t="shared" si="8"/>
        <v>0</v>
      </c>
      <c r="O35" s="113">
        <f t="shared" si="8"/>
        <v>9252348.8499999996</v>
      </c>
      <c r="P35" s="181">
        <f t="shared" si="8"/>
        <v>0</v>
      </c>
    </row>
    <row r="36" spans="2:16" ht="39" customHeight="1">
      <c r="B36" s="109"/>
      <c r="C36" s="118" t="s">
        <v>222</v>
      </c>
      <c r="D36" s="111">
        <v>19</v>
      </c>
      <c r="E36" s="112" t="s">
        <v>123</v>
      </c>
      <c r="F36" s="112" t="s">
        <v>48</v>
      </c>
      <c r="G36" s="112">
        <v>1</v>
      </c>
      <c r="H36" s="119" t="s">
        <v>277</v>
      </c>
      <c r="I36" s="119" t="s">
        <v>157</v>
      </c>
      <c r="J36" s="111">
        <v>110</v>
      </c>
      <c r="K36" s="113">
        <f>Прил.4!O697</f>
        <v>7344254</v>
      </c>
      <c r="L36" s="113">
        <f>Прил.4!P697</f>
        <v>0</v>
      </c>
      <c r="M36" s="113">
        <f>Прил.4!Q697</f>
        <v>7342254</v>
      </c>
      <c r="N36" s="113">
        <f>Прил.4!R697</f>
        <v>0</v>
      </c>
      <c r="O36" s="113">
        <f>Прил.4!S697</f>
        <v>7342254</v>
      </c>
      <c r="P36" s="181">
        <f>Прил.4!T697</f>
        <v>0</v>
      </c>
    </row>
    <row r="37" spans="2:16" ht="39" customHeight="1">
      <c r="B37" s="109"/>
      <c r="C37" s="118" t="s">
        <v>160</v>
      </c>
      <c r="D37" s="111">
        <v>19</v>
      </c>
      <c r="E37" s="112" t="s">
        <v>123</v>
      </c>
      <c r="F37" s="112" t="s">
        <v>48</v>
      </c>
      <c r="G37" s="112">
        <v>1</v>
      </c>
      <c r="H37" s="119" t="s">
        <v>277</v>
      </c>
      <c r="I37" s="119" t="s">
        <v>157</v>
      </c>
      <c r="J37" s="111">
        <v>240</v>
      </c>
      <c r="K37" s="113">
        <f>Прил.4!O703</f>
        <v>3584575.29</v>
      </c>
      <c r="L37" s="113">
        <f>Прил.4!P703</f>
        <v>0</v>
      </c>
      <c r="M37" s="113">
        <f>Прил.4!Q703</f>
        <v>1905094.85</v>
      </c>
      <c r="N37" s="113">
        <f>Прил.4!R703</f>
        <v>0</v>
      </c>
      <c r="O37" s="113">
        <f>Прил.4!S703</f>
        <v>1905094.85</v>
      </c>
      <c r="P37" s="181">
        <f>Прил.4!T703</f>
        <v>0</v>
      </c>
    </row>
    <row r="38" spans="2:16" ht="39" customHeight="1">
      <c r="B38" s="109"/>
      <c r="C38" s="172" t="s">
        <v>161</v>
      </c>
      <c r="D38" s="111">
        <v>19</v>
      </c>
      <c r="E38" s="112" t="s">
        <v>123</v>
      </c>
      <c r="F38" s="112" t="s">
        <v>48</v>
      </c>
      <c r="G38" s="112">
        <v>1</v>
      </c>
      <c r="H38" s="119" t="s">
        <v>277</v>
      </c>
      <c r="I38" s="119" t="s">
        <v>157</v>
      </c>
      <c r="J38" s="111">
        <v>850</v>
      </c>
      <c r="K38" s="113">
        <f>Прил.4!O732</f>
        <v>10000</v>
      </c>
      <c r="L38" s="113">
        <f>Прил.4!P732</f>
        <v>0</v>
      </c>
      <c r="M38" s="113">
        <f>Прил.4!Q732</f>
        <v>5000</v>
      </c>
      <c r="N38" s="113">
        <f>Прил.4!R732</f>
        <v>0</v>
      </c>
      <c r="O38" s="113">
        <f>Прил.4!S732</f>
        <v>5000</v>
      </c>
      <c r="P38" s="181">
        <f>Прил.4!T732</f>
        <v>0</v>
      </c>
    </row>
    <row r="39" spans="2:16" ht="39.75" customHeight="1">
      <c r="B39" s="109" t="s">
        <v>158</v>
      </c>
      <c r="C39" s="110" t="s">
        <v>43</v>
      </c>
      <c r="D39" s="111">
        <v>19</v>
      </c>
      <c r="E39" s="112" t="s">
        <v>123</v>
      </c>
      <c r="F39" s="112" t="s">
        <v>48</v>
      </c>
      <c r="G39" s="112">
        <v>5</v>
      </c>
      <c r="H39" s="119" t="s">
        <v>273</v>
      </c>
      <c r="I39" s="103">
        <v>2</v>
      </c>
      <c r="J39" s="111" t="s">
        <v>158</v>
      </c>
      <c r="K39" s="113">
        <f t="shared" ref="K39:P39" si="9">K40+K41</f>
        <v>922353</v>
      </c>
      <c r="L39" s="113">
        <f t="shared" si="9"/>
        <v>922353</v>
      </c>
      <c r="M39" s="113">
        <f t="shared" si="9"/>
        <v>1017363</v>
      </c>
      <c r="N39" s="113">
        <f t="shared" si="9"/>
        <v>1017363</v>
      </c>
      <c r="O39" s="113">
        <f t="shared" si="9"/>
        <v>1114033</v>
      </c>
      <c r="P39" s="181">
        <f t="shared" si="9"/>
        <v>1114033</v>
      </c>
    </row>
    <row r="40" spans="2:16" ht="39" customHeight="1">
      <c r="B40" s="109"/>
      <c r="C40" s="118" t="s">
        <v>222</v>
      </c>
      <c r="D40" s="111">
        <v>19</v>
      </c>
      <c r="E40" s="112" t="s">
        <v>123</v>
      </c>
      <c r="F40" s="112" t="s">
        <v>48</v>
      </c>
      <c r="G40" s="112">
        <v>5</v>
      </c>
      <c r="H40" s="119" t="s">
        <v>273</v>
      </c>
      <c r="I40" s="103">
        <v>2</v>
      </c>
      <c r="J40" s="111">
        <v>120</v>
      </c>
      <c r="K40" s="113">
        <f>Прил.4!O176</f>
        <v>864568.47</v>
      </c>
      <c r="L40" s="113">
        <f>Прил.4!P176</f>
        <v>864568.47</v>
      </c>
      <c r="M40" s="113">
        <f>Прил.4!Q176</f>
        <v>992363</v>
      </c>
      <c r="N40" s="113">
        <f>Прил.4!R176</f>
        <v>992363</v>
      </c>
      <c r="O40" s="113">
        <f>Прил.4!S176</f>
        <v>1089033</v>
      </c>
      <c r="P40" s="181">
        <f>Прил.4!T176</f>
        <v>1089033</v>
      </c>
    </row>
    <row r="41" spans="2:16" ht="45" customHeight="1">
      <c r="B41" s="109"/>
      <c r="C41" s="118" t="s">
        <v>160</v>
      </c>
      <c r="D41" s="111">
        <v>19</v>
      </c>
      <c r="E41" s="112" t="s">
        <v>123</v>
      </c>
      <c r="F41" s="112" t="s">
        <v>48</v>
      </c>
      <c r="G41" s="112">
        <v>5</v>
      </c>
      <c r="H41" s="119" t="s">
        <v>273</v>
      </c>
      <c r="I41" s="103">
        <v>2</v>
      </c>
      <c r="J41" s="111">
        <v>240</v>
      </c>
      <c r="K41" s="113">
        <f>Прил.4!O184</f>
        <v>57784.53</v>
      </c>
      <c r="L41" s="113">
        <f>Прил.4!P184</f>
        <v>57784.53</v>
      </c>
      <c r="M41" s="113">
        <f>Прил.4!Q184</f>
        <v>25000</v>
      </c>
      <c r="N41" s="113">
        <f>Прил.4!R184</f>
        <v>25000</v>
      </c>
      <c r="O41" s="113">
        <f>Прил.4!S184</f>
        <v>25000</v>
      </c>
      <c r="P41" s="181">
        <f>Прил.4!T184</f>
        <v>25000</v>
      </c>
    </row>
    <row r="42" spans="2:16" ht="112.5" hidden="1" customHeight="1">
      <c r="B42" s="109"/>
      <c r="C42" s="110" t="s">
        <v>238</v>
      </c>
      <c r="D42" s="111">
        <v>19</v>
      </c>
      <c r="E42" s="112" t="s">
        <v>123</v>
      </c>
      <c r="F42" s="112" t="s">
        <v>48</v>
      </c>
      <c r="G42" s="112">
        <v>9</v>
      </c>
      <c r="H42" s="119" t="s">
        <v>274</v>
      </c>
      <c r="I42" s="112">
        <v>0</v>
      </c>
      <c r="J42" s="111"/>
      <c r="K42" s="113">
        <f t="shared" ref="K42:P44" si="10">K43</f>
        <v>0</v>
      </c>
      <c r="L42" s="113">
        <f t="shared" si="10"/>
        <v>0</v>
      </c>
      <c r="M42" s="113">
        <f t="shared" si="10"/>
        <v>0</v>
      </c>
      <c r="N42" s="113">
        <f t="shared" si="10"/>
        <v>0</v>
      </c>
      <c r="O42" s="113">
        <f t="shared" si="10"/>
        <v>0</v>
      </c>
      <c r="P42" s="181">
        <f t="shared" si="10"/>
        <v>0</v>
      </c>
    </row>
    <row r="43" spans="2:16" ht="20.25" hidden="1" customHeight="1">
      <c r="B43" s="109"/>
      <c r="C43" s="14" t="s">
        <v>82</v>
      </c>
      <c r="D43" s="111">
        <v>19</v>
      </c>
      <c r="E43" s="112" t="s">
        <v>123</v>
      </c>
      <c r="F43" s="112" t="s">
        <v>48</v>
      </c>
      <c r="G43" s="112">
        <v>9</v>
      </c>
      <c r="H43" s="119" t="s">
        <v>274</v>
      </c>
      <c r="I43" s="112">
        <v>0</v>
      </c>
      <c r="J43" s="111">
        <v>540</v>
      </c>
      <c r="K43" s="113">
        <f>Прил.4!O613</f>
        <v>0</v>
      </c>
      <c r="L43" s="113">
        <f>Прил.4!P613</f>
        <v>0</v>
      </c>
      <c r="M43" s="113">
        <f>Прил.4!Q613</f>
        <v>0</v>
      </c>
      <c r="N43" s="113">
        <f>Прил.4!R613</f>
        <v>0</v>
      </c>
      <c r="O43" s="113">
        <f>Прил.4!S613</f>
        <v>0</v>
      </c>
      <c r="P43" s="181">
        <f>Прил.4!T613</f>
        <v>0</v>
      </c>
    </row>
    <row r="44" spans="2:16" ht="121.5" customHeight="1">
      <c r="B44" s="109"/>
      <c r="C44" s="114" t="s">
        <v>538</v>
      </c>
      <c r="D44" s="111">
        <v>19</v>
      </c>
      <c r="E44" s="112" t="s">
        <v>123</v>
      </c>
      <c r="F44" s="112" t="s">
        <v>48</v>
      </c>
      <c r="G44" s="112">
        <v>9</v>
      </c>
      <c r="H44" s="119" t="s">
        <v>205</v>
      </c>
      <c r="I44" s="112">
        <v>0</v>
      </c>
      <c r="J44" s="111"/>
      <c r="K44" s="113">
        <f t="shared" si="10"/>
        <v>407254.22</v>
      </c>
      <c r="L44" s="113">
        <f t="shared" si="10"/>
        <v>0</v>
      </c>
      <c r="M44" s="113">
        <f t="shared" si="10"/>
        <v>447979.63</v>
      </c>
      <c r="N44" s="113">
        <f t="shared" si="10"/>
        <v>0</v>
      </c>
      <c r="O44" s="113">
        <f t="shared" si="10"/>
        <v>492777.34</v>
      </c>
      <c r="P44" s="181">
        <f t="shared" si="10"/>
        <v>0</v>
      </c>
    </row>
    <row r="45" spans="2:16" ht="20.25" customHeight="1">
      <c r="B45" s="109"/>
      <c r="C45" s="14" t="s">
        <v>82</v>
      </c>
      <c r="D45" s="111">
        <v>19</v>
      </c>
      <c r="E45" s="112" t="s">
        <v>123</v>
      </c>
      <c r="F45" s="112" t="s">
        <v>48</v>
      </c>
      <c r="G45" s="112">
        <v>9</v>
      </c>
      <c r="H45" s="119" t="s">
        <v>205</v>
      </c>
      <c r="I45" s="112">
        <v>0</v>
      </c>
      <c r="J45" s="111">
        <v>540</v>
      </c>
      <c r="K45" s="113">
        <f>Прил.4!O104</f>
        <v>407254.22</v>
      </c>
      <c r="L45" s="113">
        <f>Прил.4!P104</f>
        <v>0</v>
      </c>
      <c r="M45" s="113">
        <f>Прил.4!Q104</f>
        <v>447979.63</v>
      </c>
      <c r="N45" s="113">
        <f>Прил.4!R104</f>
        <v>0</v>
      </c>
      <c r="O45" s="113">
        <f>Прил.4!S104</f>
        <v>492777.34</v>
      </c>
      <c r="P45" s="181">
        <f>Прил.4!T104</f>
        <v>0</v>
      </c>
    </row>
    <row r="46" spans="2:16" ht="39.75" customHeight="1">
      <c r="B46" s="109"/>
      <c r="C46" s="110" t="s">
        <v>29</v>
      </c>
      <c r="D46" s="111">
        <v>19</v>
      </c>
      <c r="E46" s="112">
        <v>1</v>
      </c>
      <c r="F46" s="112" t="s">
        <v>49</v>
      </c>
      <c r="G46" s="112">
        <v>0</v>
      </c>
      <c r="H46" s="119" t="s">
        <v>83</v>
      </c>
      <c r="I46" s="103">
        <v>0</v>
      </c>
      <c r="J46" s="111"/>
      <c r="K46" s="113">
        <f>K47+K49+K53+K51+K55</f>
        <v>1177567.4999999998</v>
      </c>
      <c r="L46" s="113">
        <f>L47+L49+L53</f>
        <v>0</v>
      </c>
      <c r="M46" s="113">
        <f>M47+M49+M53</f>
        <v>390000</v>
      </c>
      <c r="N46" s="113">
        <f>N47+N49+N53</f>
        <v>0</v>
      </c>
      <c r="O46" s="113">
        <f>O47+O49+O53</f>
        <v>420000</v>
      </c>
      <c r="P46" s="181">
        <f>P47+P49+P53</f>
        <v>0</v>
      </c>
    </row>
    <row r="47" spans="2:16" ht="58.5" customHeight="1">
      <c r="B47" s="109"/>
      <c r="C47" s="110" t="s">
        <v>30</v>
      </c>
      <c r="D47" s="111">
        <v>19</v>
      </c>
      <c r="E47" s="112">
        <v>1</v>
      </c>
      <c r="F47" s="112" t="s">
        <v>49</v>
      </c>
      <c r="G47" s="112">
        <v>1</v>
      </c>
      <c r="H47" s="119" t="s">
        <v>62</v>
      </c>
      <c r="I47" s="103">
        <v>0</v>
      </c>
      <c r="J47" s="111"/>
      <c r="K47" s="113">
        <f t="shared" ref="K47:P47" si="11">K48</f>
        <v>10000</v>
      </c>
      <c r="L47" s="113">
        <f t="shared" si="11"/>
        <v>0</v>
      </c>
      <c r="M47" s="113">
        <f t="shared" si="11"/>
        <v>10000</v>
      </c>
      <c r="N47" s="113">
        <f t="shared" si="11"/>
        <v>0</v>
      </c>
      <c r="O47" s="113">
        <f t="shared" si="11"/>
        <v>10000</v>
      </c>
      <c r="P47" s="181">
        <f t="shared" si="11"/>
        <v>0</v>
      </c>
    </row>
    <row r="48" spans="2:16" ht="39.75" customHeight="1">
      <c r="B48" s="109"/>
      <c r="C48" s="118" t="s">
        <v>160</v>
      </c>
      <c r="D48" s="111">
        <v>19</v>
      </c>
      <c r="E48" s="112">
        <v>1</v>
      </c>
      <c r="F48" s="112" t="s">
        <v>49</v>
      </c>
      <c r="G48" s="112">
        <v>1</v>
      </c>
      <c r="H48" s="119" t="s">
        <v>62</v>
      </c>
      <c r="I48" s="103">
        <v>0</v>
      </c>
      <c r="J48" s="111">
        <v>240</v>
      </c>
      <c r="K48" s="113">
        <f>Прил.4!O107</f>
        <v>10000</v>
      </c>
      <c r="L48" s="113">
        <f>Прил.4!P107</f>
        <v>0</v>
      </c>
      <c r="M48" s="113">
        <f>Прил.4!Q107</f>
        <v>10000</v>
      </c>
      <c r="N48" s="113">
        <f>Прил.4!R107</f>
        <v>0</v>
      </c>
      <c r="O48" s="113">
        <f>Прил.4!S107</f>
        <v>10000</v>
      </c>
      <c r="P48" s="181">
        <f>Прил.4!T107</f>
        <v>0</v>
      </c>
    </row>
    <row r="49" spans="2:16" ht="57" customHeight="1">
      <c r="B49" s="109"/>
      <c r="C49" s="110" t="s">
        <v>31</v>
      </c>
      <c r="D49" s="111">
        <v>19</v>
      </c>
      <c r="E49" s="112">
        <v>1</v>
      </c>
      <c r="F49" s="112" t="s">
        <v>49</v>
      </c>
      <c r="G49" s="112">
        <v>1</v>
      </c>
      <c r="H49" s="119" t="s">
        <v>272</v>
      </c>
      <c r="I49" s="103">
        <v>0</v>
      </c>
      <c r="J49" s="111"/>
      <c r="K49" s="113">
        <f t="shared" ref="K49:P49" si="12">K50</f>
        <v>258000</v>
      </c>
      <c r="L49" s="113">
        <f t="shared" si="12"/>
        <v>0</v>
      </c>
      <c r="M49" s="113">
        <f t="shared" si="12"/>
        <v>50000</v>
      </c>
      <c r="N49" s="113">
        <f t="shared" si="12"/>
        <v>0</v>
      </c>
      <c r="O49" s="113">
        <f t="shared" si="12"/>
        <v>50000</v>
      </c>
      <c r="P49" s="181">
        <f t="shared" si="12"/>
        <v>0</v>
      </c>
    </row>
    <row r="50" spans="2:16" ht="39" customHeight="1">
      <c r="B50" s="109"/>
      <c r="C50" s="118" t="s">
        <v>160</v>
      </c>
      <c r="D50" s="111">
        <v>19</v>
      </c>
      <c r="E50" s="112">
        <v>1</v>
      </c>
      <c r="F50" s="112" t="s">
        <v>49</v>
      </c>
      <c r="G50" s="112">
        <v>1</v>
      </c>
      <c r="H50" s="119" t="s">
        <v>272</v>
      </c>
      <c r="I50" s="103">
        <v>0</v>
      </c>
      <c r="J50" s="111">
        <v>240</v>
      </c>
      <c r="K50" s="113">
        <f>Прил.4!O424</f>
        <v>258000</v>
      </c>
      <c r="L50" s="113">
        <f>Прил.4!P424</f>
        <v>0</v>
      </c>
      <c r="M50" s="113">
        <f>Прил.4!Q424</f>
        <v>50000</v>
      </c>
      <c r="N50" s="113">
        <f>Прил.4!R424</f>
        <v>0</v>
      </c>
      <c r="O50" s="113">
        <f>Прил.4!S424</f>
        <v>50000</v>
      </c>
      <c r="P50" s="181">
        <f>Прил.4!T424</f>
        <v>0</v>
      </c>
    </row>
    <row r="51" spans="2:16" ht="62.25" hidden="1" customHeight="1">
      <c r="B51" s="109"/>
      <c r="C51" s="210" t="s">
        <v>516</v>
      </c>
      <c r="D51" s="111">
        <v>19</v>
      </c>
      <c r="E51" s="112">
        <v>1</v>
      </c>
      <c r="F51" s="112" t="s">
        <v>49</v>
      </c>
      <c r="G51" s="112">
        <v>1</v>
      </c>
      <c r="H51" s="119" t="s">
        <v>59</v>
      </c>
      <c r="I51" s="103">
        <v>0</v>
      </c>
      <c r="J51" s="111"/>
      <c r="K51" s="113">
        <f>K52</f>
        <v>0</v>
      </c>
      <c r="L51" s="113">
        <f>Прил.4!P425</f>
        <v>0</v>
      </c>
      <c r="M51" s="113">
        <v>0</v>
      </c>
      <c r="N51" s="113">
        <v>0</v>
      </c>
      <c r="O51" s="113">
        <v>0</v>
      </c>
      <c r="P51" s="181">
        <v>0</v>
      </c>
    </row>
    <row r="52" spans="2:16" ht="39" hidden="1" customHeight="1">
      <c r="B52" s="109"/>
      <c r="C52" s="118" t="s">
        <v>160</v>
      </c>
      <c r="D52" s="111">
        <v>19</v>
      </c>
      <c r="E52" s="112">
        <v>1</v>
      </c>
      <c r="F52" s="112" t="s">
        <v>49</v>
      </c>
      <c r="G52" s="112">
        <v>1</v>
      </c>
      <c r="H52" s="119" t="s">
        <v>59</v>
      </c>
      <c r="I52" s="103">
        <v>0</v>
      </c>
      <c r="J52" s="111">
        <v>240</v>
      </c>
      <c r="K52" s="113">
        <f>Прил.4!O428</f>
        <v>0</v>
      </c>
      <c r="L52" s="113">
        <f>Прил.4!P426</f>
        <v>0</v>
      </c>
      <c r="M52" s="113">
        <v>0</v>
      </c>
      <c r="N52" s="113">
        <v>0</v>
      </c>
      <c r="O52" s="113">
        <v>0</v>
      </c>
      <c r="P52" s="181">
        <v>0</v>
      </c>
    </row>
    <row r="53" spans="2:16" ht="57" customHeight="1">
      <c r="B53" s="109"/>
      <c r="C53" s="110" t="s">
        <v>295</v>
      </c>
      <c r="D53" s="111">
        <v>19</v>
      </c>
      <c r="E53" s="112">
        <v>1</v>
      </c>
      <c r="F53" s="112" t="s">
        <v>49</v>
      </c>
      <c r="G53" s="112">
        <v>1</v>
      </c>
      <c r="H53" s="119" t="s">
        <v>275</v>
      </c>
      <c r="I53" s="103">
        <v>0</v>
      </c>
      <c r="J53" s="111"/>
      <c r="K53" s="113">
        <f t="shared" ref="K53:P53" si="13">K54+K57</f>
        <v>863126.84</v>
      </c>
      <c r="L53" s="113">
        <f t="shared" si="13"/>
        <v>0</v>
      </c>
      <c r="M53" s="113">
        <f t="shared" si="13"/>
        <v>330000</v>
      </c>
      <c r="N53" s="113">
        <f t="shared" si="13"/>
        <v>0</v>
      </c>
      <c r="O53" s="113">
        <f t="shared" si="13"/>
        <v>360000</v>
      </c>
      <c r="P53" s="181">
        <f t="shared" si="13"/>
        <v>0</v>
      </c>
    </row>
    <row r="54" spans="2:16" ht="39" customHeight="1">
      <c r="B54" s="109"/>
      <c r="C54" s="118" t="s">
        <v>160</v>
      </c>
      <c r="D54" s="111">
        <v>19</v>
      </c>
      <c r="E54" s="112">
        <v>1</v>
      </c>
      <c r="F54" s="112" t="s">
        <v>49</v>
      </c>
      <c r="G54" s="112">
        <v>1</v>
      </c>
      <c r="H54" s="119" t="s">
        <v>275</v>
      </c>
      <c r="I54" s="103">
        <v>0</v>
      </c>
      <c r="J54" s="111">
        <v>240</v>
      </c>
      <c r="K54" s="113">
        <f>Прил.4!O111</f>
        <v>606045.84</v>
      </c>
      <c r="L54" s="113">
        <f>Прил.4!P111</f>
        <v>0</v>
      </c>
      <c r="M54" s="113">
        <f>Прил.4!Q111</f>
        <v>160000</v>
      </c>
      <c r="N54" s="113">
        <f>Прил.4!R111</f>
        <v>0</v>
      </c>
      <c r="O54" s="113">
        <f>Прил.4!S111</f>
        <v>190000</v>
      </c>
      <c r="P54" s="181">
        <f>Прил.4!T111</f>
        <v>0</v>
      </c>
    </row>
    <row r="55" spans="2:16" ht="57" customHeight="1">
      <c r="B55" s="109"/>
      <c r="C55" s="110" t="s">
        <v>295</v>
      </c>
      <c r="D55" s="111">
        <v>19</v>
      </c>
      <c r="E55" s="112">
        <v>1</v>
      </c>
      <c r="F55" s="112" t="s">
        <v>49</v>
      </c>
      <c r="G55" s="112">
        <v>1</v>
      </c>
      <c r="H55" s="119" t="s">
        <v>277</v>
      </c>
      <c r="I55" s="103">
        <v>0</v>
      </c>
      <c r="J55" s="111"/>
      <c r="K55" s="113">
        <f t="shared" ref="K55:P55" si="14">K56+K61</f>
        <v>46440.66</v>
      </c>
      <c r="L55" s="113">
        <f t="shared" si="14"/>
        <v>0</v>
      </c>
      <c r="M55" s="113">
        <f t="shared" si="14"/>
        <v>0</v>
      </c>
      <c r="N55" s="113">
        <f t="shared" si="14"/>
        <v>0</v>
      </c>
      <c r="O55" s="113">
        <f t="shared" si="14"/>
        <v>0</v>
      </c>
      <c r="P55" s="181">
        <f t="shared" si="14"/>
        <v>0</v>
      </c>
    </row>
    <row r="56" spans="2:16" ht="39" customHeight="1">
      <c r="B56" s="109"/>
      <c r="C56" s="118" t="s">
        <v>160</v>
      </c>
      <c r="D56" s="111">
        <v>19</v>
      </c>
      <c r="E56" s="112">
        <v>1</v>
      </c>
      <c r="F56" s="112" t="s">
        <v>49</v>
      </c>
      <c r="G56" s="112">
        <v>1</v>
      </c>
      <c r="H56" s="119" t="s">
        <v>277</v>
      </c>
      <c r="I56" s="103">
        <v>0</v>
      </c>
      <c r="J56" s="111">
        <v>240</v>
      </c>
      <c r="K56" s="113">
        <f>Прил.4!O147</f>
        <v>46440.66</v>
      </c>
      <c r="L56" s="113">
        <f>Прил.4!P147</f>
        <v>0</v>
      </c>
      <c r="M56" s="113">
        <f>Прил.4!Q147</f>
        <v>0</v>
      </c>
      <c r="N56" s="113">
        <f>Прил.4!R147</f>
        <v>0</v>
      </c>
      <c r="O56" s="113">
        <f>Прил.4!S147</f>
        <v>0</v>
      </c>
      <c r="P56" s="181">
        <f>Прил.4!T147</f>
        <v>0</v>
      </c>
    </row>
    <row r="57" spans="2:16" ht="23.25" customHeight="1">
      <c r="B57" s="109"/>
      <c r="C57" s="118" t="s">
        <v>161</v>
      </c>
      <c r="D57" s="111">
        <v>19</v>
      </c>
      <c r="E57" s="112">
        <v>1</v>
      </c>
      <c r="F57" s="112" t="s">
        <v>49</v>
      </c>
      <c r="G57" s="112">
        <v>1</v>
      </c>
      <c r="H57" s="119" t="s">
        <v>275</v>
      </c>
      <c r="I57" s="103">
        <v>0</v>
      </c>
      <c r="J57" s="111">
        <v>850</v>
      </c>
      <c r="K57" s="113">
        <f>Прил.4!O133</f>
        <v>257081</v>
      </c>
      <c r="L57" s="113">
        <f>Прил.4!P133</f>
        <v>0</v>
      </c>
      <c r="M57" s="113">
        <f>Прил.4!Q133</f>
        <v>170000</v>
      </c>
      <c r="N57" s="113">
        <f>Прил.4!R133</f>
        <v>0</v>
      </c>
      <c r="O57" s="113">
        <f>Прил.4!S133</f>
        <v>170000</v>
      </c>
      <c r="P57" s="181">
        <f>Прил.4!T133</f>
        <v>0</v>
      </c>
    </row>
    <row r="58" spans="2:16" ht="23.25" customHeight="1">
      <c r="B58" s="109"/>
      <c r="C58" s="110" t="s">
        <v>32</v>
      </c>
      <c r="D58" s="111">
        <v>19</v>
      </c>
      <c r="E58" s="112">
        <v>1</v>
      </c>
      <c r="F58" s="119" t="s">
        <v>51</v>
      </c>
      <c r="G58" s="119" t="s">
        <v>157</v>
      </c>
      <c r="H58" s="119" t="s">
        <v>83</v>
      </c>
      <c r="I58" s="103">
        <v>0</v>
      </c>
      <c r="J58" s="111"/>
      <c r="K58" s="113">
        <f t="shared" ref="K58:P58" si="15">K59+K61</f>
        <v>100000</v>
      </c>
      <c r="L58" s="113">
        <f t="shared" si="15"/>
        <v>0</v>
      </c>
      <c r="M58" s="113">
        <f t="shared" si="15"/>
        <v>100000</v>
      </c>
      <c r="N58" s="113">
        <f t="shared" si="15"/>
        <v>0</v>
      </c>
      <c r="O58" s="113">
        <f t="shared" si="15"/>
        <v>100000</v>
      </c>
      <c r="P58" s="181">
        <f t="shared" si="15"/>
        <v>0</v>
      </c>
    </row>
    <row r="59" spans="2:16" ht="36.75" customHeight="1">
      <c r="B59" s="143"/>
      <c r="C59" s="110" t="s">
        <v>33</v>
      </c>
      <c r="D59" s="111">
        <v>19</v>
      </c>
      <c r="E59" s="112">
        <v>1</v>
      </c>
      <c r="F59" s="119" t="s">
        <v>51</v>
      </c>
      <c r="G59" s="119" t="s">
        <v>123</v>
      </c>
      <c r="H59" s="119" t="s">
        <v>62</v>
      </c>
      <c r="I59" s="103">
        <v>0</v>
      </c>
      <c r="J59" s="108"/>
      <c r="K59" s="113">
        <f t="shared" ref="K59:P63" si="16">K60</f>
        <v>100000</v>
      </c>
      <c r="L59" s="113">
        <f t="shared" si="16"/>
        <v>0</v>
      </c>
      <c r="M59" s="113">
        <f t="shared" si="16"/>
        <v>100000</v>
      </c>
      <c r="N59" s="113">
        <f t="shared" si="16"/>
        <v>0</v>
      </c>
      <c r="O59" s="113">
        <f t="shared" si="16"/>
        <v>100000</v>
      </c>
      <c r="P59" s="181">
        <f t="shared" si="16"/>
        <v>0</v>
      </c>
    </row>
    <row r="60" spans="2:16" ht="23.25" customHeight="1">
      <c r="B60" s="109"/>
      <c r="C60" s="171" t="s">
        <v>206</v>
      </c>
      <c r="D60" s="111">
        <v>19</v>
      </c>
      <c r="E60" s="112">
        <v>1</v>
      </c>
      <c r="F60" s="119" t="s">
        <v>51</v>
      </c>
      <c r="G60" s="119" t="s">
        <v>123</v>
      </c>
      <c r="H60" s="119" t="s">
        <v>62</v>
      </c>
      <c r="I60" s="103">
        <v>0</v>
      </c>
      <c r="J60" s="111">
        <v>110</v>
      </c>
      <c r="K60" s="113">
        <f>Прил.4!O246</f>
        <v>100000</v>
      </c>
      <c r="L60" s="113">
        <f>Прил.4!P246</f>
        <v>0</v>
      </c>
      <c r="M60" s="113">
        <f>Прил.4!Q246</f>
        <v>100000</v>
      </c>
      <c r="N60" s="113">
        <f>Прил.4!R246</f>
        <v>0</v>
      </c>
      <c r="O60" s="113">
        <f>Прил.4!S246</f>
        <v>100000</v>
      </c>
      <c r="P60" s="181">
        <f>Прил.4!T246</f>
        <v>0</v>
      </c>
    </row>
    <row r="61" spans="2:16" ht="38.25" hidden="1" customHeight="1">
      <c r="B61" s="143"/>
      <c r="C61" s="110" t="s">
        <v>337</v>
      </c>
      <c r="D61" s="111">
        <v>19</v>
      </c>
      <c r="E61" s="112">
        <v>1</v>
      </c>
      <c r="F61" s="119" t="s">
        <v>51</v>
      </c>
      <c r="G61" s="119" t="s">
        <v>165</v>
      </c>
      <c r="H61" s="119" t="s">
        <v>220</v>
      </c>
      <c r="I61" s="103">
        <v>0</v>
      </c>
      <c r="J61" s="185"/>
      <c r="K61" s="113">
        <f t="shared" si="16"/>
        <v>0</v>
      </c>
      <c r="L61" s="113">
        <f t="shared" si="16"/>
        <v>0</v>
      </c>
      <c r="M61" s="113">
        <f t="shared" si="16"/>
        <v>0</v>
      </c>
      <c r="N61" s="113">
        <f t="shared" si="16"/>
        <v>0</v>
      </c>
      <c r="O61" s="113">
        <f t="shared" si="16"/>
        <v>0</v>
      </c>
      <c r="P61" s="181">
        <f t="shared" si="16"/>
        <v>0</v>
      </c>
    </row>
    <row r="62" spans="2:16" ht="23.25" hidden="1" customHeight="1">
      <c r="B62" s="109"/>
      <c r="C62" s="171" t="s">
        <v>206</v>
      </c>
      <c r="D62" s="111">
        <v>19</v>
      </c>
      <c r="E62" s="112">
        <v>1</v>
      </c>
      <c r="F62" s="119" t="s">
        <v>51</v>
      </c>
      <c r="G62" s="119" t="s">
        <v>165</v>
      </c>
      <c r="H62" s="119" t="s">
        <v>220</v>
      </c>
      <c r="I62" s="103">
        <v>0</v>
      </c>
      <c r="J62" s="111">
        <v>110</v>
      </c>
      <c r="K62" s="113">
        <f>Прил.4!O252</f>
        <v>0</v>
      </c>
      <c r="L62" s="113">
        <f>Прил.4!P252</f>
        <v>0</v>
      </c>
      <c r="M62" s="113">
        <f>Прил.4!Q252</f>
        <v>0</v>
      </c>
      <c r="N62" s="113">
        <f>Прил.4!R252</f>
        <v>0</v>
      </c>
      <c r="O62" s="113">
        <f>Прил.4!S252</f>
        <v>0</v>
      </c>
      <c r="P62" s="181">
        <f>Прил.4!T252</f>
        <v>0</v>
      </c>
    </row>
    <row r="63" spans="2:16" ht="40.5" customHeight="1">
      <c r="B63" s="109"/>
      <c r="C63" s="110" t="s">
        <v>305</v>
      </c>
      <c r="D63" s="111">
        <v>19</v>
      </c>
      <c r="E63" s="112">
        <v>1</v>
      </c>
      <c r="F63" s="119" t="s">
        <v>52</v>
      </c>
      <c r="G63" s="119" t="s">
        <v>157</v>
      </c>
      <c r="H63" s="119" t="s">
        <v>83</v>
      </c>
      <c r="I63" s="103">
        <v>0</v>
      </c>
      <c r="J63" s="111"/>
      <c r="K63" s="113">
        <f>K64+K66+K68</f>
        <v>2000</v>
      </c>
      <c r="L63" s="113">
        <f t="shared" si="16"/>
        <v>0</v>
      </c>
      <c r="M63" s="113">
        <f t="shared" si="16"/>
        <v>2000</v>
      </c>
      <c r="N63" s="113">
        <f t="shared" si="16"/>
        <v>0</v>
      </c>
      <c r="O63" s="113">
        <f t="shared" si="16"/>
        <v>2000</v>
      </c>
      <c r="P63" s="181">
        <f t="shared" si="16"/>
        <v>0</v>
      </c>
    </row>
    <row r="64" spans="2:16" ht="38.25" customHeight="1">
      <c r="B64" s="109"/>
      <c r="C64" s="110" t="s">
        <v>296</v>
      </c>
      <c r="D64" s="111">
        <v>19</v>
      </c>
      <c r="E64" s="112">
        <v>1</v>
      </c>
      <c r="F64" s="119" t="s">
        <v>52</v>
      </c>
      <c r="G64" s="112">
        <v>1</v>
      </c>
      <c r="H64" s="119" t="s">
        <v>62</v>
      </c>
      <c r="I64" s="103">
        <v>0</v>
      </c>
      <c r="J64" s="111"/>
      <c r="K64" s="113">
        <f t="shared" ref="K64:P64" si="17">K65</f>
        <v>2000</v>
      </c>
      <c r="L64" s="113">
        <f t="shared" si="17"/>
        <v>0</v>
      </c>
      <c r="M64" s="113">
        <f t="shared" si="17"/>
        <v>2000</v>
      </c>
      <c r="N64" s="113">
        <f t="shared" si="17"/>
        <v>0</v>
      </c>
      <c r="O64" s="113">
        <f t="shared" si="17"/>
        <v>2000</v>
      </c>
      <c r="P64" s="181">
        <f t="shared" si="17"/>
        <v>0</v>
      </c>
    </row>
    <row r="65" spans="2:16" ht="39" customHeight="1">
      <c r="B65" s="109"/>
      <c r="C65" s="118" t="s">
        <v>160</v>
      </c>
      <c r="D65" s="111">
        <v>19</v>
      </c>
      <c r="E65" s="112">
        <v>1</v>
      </c>
      <c r="F65" s="119" t="s">
        <v>52</v>
      </c>
      <c r="G65" s="112">
        <v>1</v>
      </c>
      <c r="H65" s="119" t="s">
        <v>62</v>
      </c>
      <c r="I65" s="103">
        <v>0</v>
      </c>
      <c r="J65" s="111">
        <v>240</v>
      </c>
      <c r="K65" s="113">
        <f>Прил.4!O150+Прил.4!O433</f>
        <v>2000</v>
      </c>
      <c r="L65" s="113">
        <f>Прил.4!P150+Прил.4!P439</f>
        <v>0</v>
      </c>
      <c r="M65" s="113">
        <f>Прил.4!Q150+Прил.4!Q433</f>
        <v>2000</v>
      </c>
      <c r="N65" s="113">
        <f>Прил.4!R150+Прил.4!R433</f>
        <v>0</v>
      </c>
      <c r="O65" s="113">
        <f>Прил.4!S150+Прил.4!S433</f>
        <v>2000</v>
      </c>
      <c r="P65" s="181">
        <f>Прил.4!T150+Прил.4!T433</f>
        <v>0</v>
      </c>
    </row>
    <row r="66" spans="2:16" ht="63.75" customHeight="1">
      <c r="B66" s="132"/>
      <c r="C66" s="213" t="s">
        <v>519</v>
      </c>
      <c r="D66" s="111">
        <v>19</v>
      </c>
      <c r="E66" s="112">
        <v>1</v>
      </c>
      <c r="F66" s="119" t="s">
        <v>52</v>
      </c>
      <c r="G66" s="112">
        <v>7</v>
      </c>
      <c r="H66" s="119" t="s">
        <v>518</v>
      </c>
      <c r="I66" s="103">
        <v>0</v>
      </c>
      <c r="J66" s="212"/>
      <c r="K66" s="113">
        <f>K67</f>
        <v>0</v>
      </c>
      <c r="L66" s="113">
        <f>Прил.4!P151+Прил.4!P434</f>
        <v>0</v>
      </c>
      <c r="M66" s="113">
        <f>Прил.4!Q151+Прил.4!Q434</f>
        <v>2000</v>
      </c>
      <c r="N66" s="113">
        <f>Прил.4!R151+Прил.4!R434</f>
        <v>0</v>
      </c>
      <c r="O66" s="113">
        <f>Прил.4!S151+Прил.4!S434</f>
        <v>2000</v>
      </c>
      <c r="P66" s="181">
        <f>Прил.4!T151+Прил.4!T434</f>
        <v>0</v>
      </c>
    </row>
    <row r="67" spans="2:16" ht="39" customHeight="1">
      <c r="B67" s="132"/>
      <c r="C67" s="118" t="s">
        <v>160</v>
      </c>
      <c r="D67" s="111">
        <v>19</v>
      </c>
      <c r="E67" s="112">
        <v>1</v>
      </c>
      <c r="F67" s="119" t="s">
        <v>52</v>
      </c>
      <c r="G67" s="112">
        <v>7</v>
      </c>
      <c r="H67" s="119" t="s">
        <v>518</v>
      </c>
      <c r="I67" s="103">
        <v>0</v>
      </c>
      <c r="J67" s="212">
        <v>240</v>
      </c>
      <c r="K67" s="113">
        <v>0</v>
      </c>
      <c r="L67" s="113">
        <v>0</v>
      </c>
      <c r="M67" s="113">
        <f>Прил.4!Q152+Прил.4!Q435</f>
        <v>2000</v>
      </c>
      <c r="N67" s="113">
        <f>Прил.4!R152+Прил.4!R435</f>
        <v>0</v>
      </c>
      <c r="O67" s="113">
        <f>Прил.4!S152+Прил.4!S435</f>
        <v>2000</v>
      </c>
      <c r="P67" s="181">
        <f>Прил.4!T152+Прил.4!T435</f>
        <v>0</v>
      </c>
    </row>
    <row r="68" spans="2:16" ht="63.75" hidden="1" customHeight="1">
      <c r="B68" s="132"/>
      <c r="C68" s="213" t="s">
        <v>519</v>
      </c>
      <c r="D68" s="111">
        <v>19</v>
      </c>
      <c r="E68" s="112">
        <v>1</v>
      </c>
      <c r="F68" s="119" t="s">
        <v>52</v>
      </c>
      <c r="G68" s="112" t="s">
        <v>469</v>
      </c>
      <c r="H68" s="119" t="s">
        <v>518</v>
      </c>
      <c r="I68" s="103">
        <v>0</v>
      </c>
      <c r="J68" s="212"/>
      <c r="K68" s="113">
        <f>K69</f>
        <v>0</v>
      </c>
      <c r="L68" s="113">
        <f>Прил.4!P153+Прил.4!P436</f>
        <v>0</v>
      </c>
      <c r="M68" s="113">
        <v>0</v>
      </c>
      <c r="N68" s="113">
        <f>Прил.4!R153+Прил.4!R436</f>
        <v>0</v>
      </c>
      <c r="O68" s="113">
        <v>0</v>
      </c>
      <c r="P68" s="181">
        <f>Прил.4!T153+Прил.4!T436</f>
        <v>0</v>
      </c>
    </row>
    <row r="69" spans="2:16" ht="39" hidden="1" customHeight="1">
      <c r="B69" s="132"/>
      <c r="C69" s="118" t="s">
        <v>160</v>
      </c>
      <c r="D69" s="111">
        <v>19</v>
      </c>
      <c r="E69" s="112">
        <v>1</v>
      </c>
      <c r="F69" s="119" t="s">
        <v>52</v>
      </c>
      <c r="G69" s="112" t="s">
        <v>469</v>
      </c>
      <c r="H69" s="119" t="s">
        <v>518</v>
      </c>
      <c r="I69" s="103">
        <v>0</v>
      </c>
      <c r="J69" s="212">
        <v>240</v>
      </c>
      <c r="K69" s="113">
        <v>0</v>
      </c>
      <c r="L69" s="113">
        <f>Прил.4!P154+Прил.4!P437</f>
        <v>0</v>
      </c>
      <c r="M69" s="113">
        <v>0</v>
      </c>
      <c r="N69" s="113">
        <f>Прил.4!R154+Прил.4!R437</f>
        <v>0</v>
      </c>
      <c r="O69" s="113">
        <v>0</v>
      </c>
      <c r="P69" s="181">
        <f>Прил.4!T154+Прил.4!T437</f>
        <v>0</v>
      </c>
    </row>
    <row r="70" spans="2:16" ht="62.25" customHeight="1">
      <c r="B70" s="132"/>
      <c r="C70" s="114" t="s">
        <v>408</v>
      </c>
      <c r="D70" s="124">
        <v>19</v>
      </c>
      <c r="E70" s="137">
        <v>2</v>
      </c>
      <c r="F70" s="133" t="s">
        <v>84</v>
      </c>
      <c r="G70" s="133" t="s">
        <v>157</v>
      </c>
      <c r="H70" s="133" t="s">
        <v>83</v>
      </c>
      <c r="I70" s="103">
        <v>0</v>
      </c>
      <c r="J70" s="124"/>
      <c r="K70" s="115">
        <f t="shared" ref="K70:P72" si="18">K71</f>
        <v>2000</v>
      </c>
      <c r="L70" s="115">
        <f t="shared" si="18"/>
        <v>0</v>
      </c>
      <c r="M70" s="115">
        <f t="shared" si="18"/>
        <v>2000</v>
      </c>
      <c r="N70" s="115">
        <f t="shared" si="18"/>
        <v>0</v>
      </c>
      <c r="O70" s="115">
        <f t="shared" si="18"/>
        <v>2000</v>
      </c>
      <c r="P70" s="182">
        <f t="shared" si="18"/>
        <v>0</v>
      </c>
    </row>
    <row r="71" spans="2:16" ht="22.5" customHeight="1">
      <c r="B71" s="109"/>
      <c r="C71" s="110" t="s">
        <v>35</v>
      </c>
      <c r="D71" s="111">
        <v>19</v>
      </c>
      <c r="E71" s="112">
        <v>2</v>
      </c>
      <c r="F71" s="119" t="s">
        <v>48</v>
      </c>
      <c r="G71" s="133" t="s">
        <v>157</v>
      </c>
      <c r="H71" s="133" t="s">
        <v>83</v>
      </c>
      <c r="I71" s="103">
        <v>0</v>
      </c>
      <c r="J71" s="111"/>
      <c r="K71" s="113">
        <f t="shared" si="18"/>
        <v>2000</v>
      </c>
      <c r="L71" s="113">
        <f t="shared" si="18"/>
        <v>0</v>
      </c>
      <c r="M71" s="113">
        <f t="shared" si="18"/>
        <v>2000</v>
      </c>
      <c r="N71" s="113">
        <f t="shared" si="18"/>
        <v>0</v>
      </c>
      <c r="O71" s="113">
        <f t="shared" si="18"/>
        <v>2000</v>
      </c>
      <c r="P71" s="181">
        <f t="shared" si="18"/>
        <v>0</v>
      </c>
    </row>
    <row r="72" spans="2:16" ht="22.5" customHeight="1">
      <c r="B72" s="109"/>
      <c r="C72" s="110" t="s">
        <v>17</v>
      </c>
      <c r="D72" s="111">
        <v>19</v>
      </c>
      <c r="E72" s="112">
        <v>2</v>
      </c>
      <c r="F72" s="119" t="s">
        <v>48</v>
      </c>
      <c r="G72" s="119" t="s">
        <v>123</v>
      </c>
      <c r="H72" s="119" t="s">
        <v>62</v>
      </c>
      <c r="I72" s="103">
        <v>0</v>
      </c>
      <c r="J72" s="111"/>
      <c r="K72" s="113">
        <f t="shared" si="18"/>
        <v>2000</v>
      </c>
      <c r="L72" s="113">
        <f t="shared" si="18"/>
        <v>0</v>
      </c>
      <c r="M72" s="113">
        <f t="shared" si="18"/>
        <v>2000</v>
      </c>
      <c r="N72" s="113">
        <f t="shared" si="18"/>
        <v>0</v>
      </c>
      <c r="O72" s="113">
        <f t="shared" si="18"/>
        <v>2000</v>
      </c>
      <c r="P72" s="181">
        <f t="shared" si="18"/>
        <v>0</v>
      </c>
    </row>
    <row r="73" spans="2:16" ht="38.25" customHeight="1">
      <c r="B73" s="130"/>
      <c r="C73" s="118" t="s">
        <v>160</v>
      </c>
      <c r="D73" s="111">
        <v>19</v>
      </c>
      <c r="E73" s="112">
        <v>2</v>
      </c>
      <c r="F73" s="119" t="s">
        <v>48</v>
      </c>
      <c r="G73" s="119" t="s">
        <v>123</v>
      </c>
      <c r="H73" s="119" t="s">
        <v>62</v>
      </c>
      <c r="I73" s="103">
        <v>0</v>
      </c>
      <c r="J73" s="111">
        <v>240</v>
      </c>
      <c r="K73" s="113">
        <f>Прил.4!O156</f>
        <v>2000</v>
      </c>
      <c r="L73" s="113">
        <f>Прил.4!P156</f>
        <v>0</v>
      </c>
      <c r="M73" s="113">
        <f>Прил.4!Q156</f>
        <v>2000</v>
      </c>
      <c r="N73" s="113">
        <f>Прил.4!R156</f>
        <v>0</v>
      </c>
      <c r="O73" s="113">
        <f>Прил.4!S156</f>
        <v>2000</v>
      </c>
      <c r="P73" s="181">
        <f>Прил.4!T156</f>
        <v>0</v>
      </c>
    </row>
    <row r="74" spans="2:16" ht="59.25" customHeight="1">
      <c r="B74" s="132"/>
      <c r="C74" s="114" t="s">
        <v>412</v>
      </c>
      <c r="D74" s="124">
        <v>19</v>
      </c>
      <c r="E74" s="137">
        <v>3</v>
      </c>
      <c r="F74" s="133" t="s">
        <v>84</v>
      </c>
      <c r="G74" s="133" t="s">
        <v>157</v>
      </c>
      <c r="H74" s="133" t="s">
        <v>83</v>
      </c>
      <c r="I74" s="103">
        <v>0</v>
      </c>
      <c r="J74" s="124"/>
      <c r="K74" s="115">
        <f>K75+K80+K93+K104</f>
        <v>9651861.3100000005</v>
      </c>
      <c r="L74" s="115">
        <f t="shared" ref="L74:P74" si="19">L75+L80+L93</f>
        <v>0</v>
      </c>
      <c r="M74" s="115">
        <f t="shared" si="19"/>
        <v>1296519.8199999998</v>
      </c>
      <c r="N74" s="115">
        <f t="shared" si="19"/>
        <v>0</v>
      </c>
      <c r="O74" s="115">
        <f t="shared" si="19"/>
        <v>1276404.6499999999</v>
      </c>
      <c r="P74" s="182">
        <f t="shared" si="19"/>
        <v>0</v>
      </c>
    </row>
    <row r="75" spans="2:16" ht="41.25" customHeight="1">
      <c r="B75" s="109"/>
      <c r="C75" s="110" t="s">
        <v>36</v>
      </c>
      <c r="D75" s="111">
        <v>19</v>
      </c>
      <c r="E75" s="112">
        <v>3</v>
      </c>
      <c r="F75" s="119" t="s">
        <v>48</v>
      </c>
      <c r="G75" s="133" t="s">
        <v>157</v>
      </c>
      <c r="H75" s="133" t="s">
        <v>83</v>
      </c>
      <c r="I75" s="103">
        <v>0</v>
      </c>
      <c r="J75" s="111"/>
      <c r="K75" s="113">
        <f>K76+K78</f>
        <v>260820.00000000003</v>
      </c>
      <c r="L75" s="113">
        <f t="shared" ref="L75:P76" si="20">L76</f>
        <v>0</v>
      </c>
      <c r="M75" s="113">
        <f t="shared" si="20"/>
        <v>50000</v>
      </c>
      <c r="N75" s="113">
        <f t="shared" si="20"/>
        <v>0</v>
      </c>
      <c r="O75" s="113">
        <f t="shared" si="20"/>
        <v>50000</v>
      </c>
      <c r="P75" s="181">
        <f t="shared" si="20"/>
        <v>0</v>
      </c>
    </row>
    <row r="76" spans="2:16" ht="81" customHeight="1">
      <c r="B76" s="109"/>
      <c r="C76" s="110" t="s">
        <v>37</v>
      </c>
      <c r="D76" s="111">
        <v>19</v>
      </c>
      <c r="E76" s="112">
        <v>3</v>
      </c>
      <c r="F76" s="119" t="s">
        <v>48</v>
      </c>
      <c r="G76" s="119" t="s">
        <v>123</v>
      </c>
      <c r="H76" s="119" t="s">
        <v>62</v>
      </c>
      <c r="I76" s="103">
        <v>0</v>
      </c>
      <c r="J76" s="111"/>
      <c r="K76" s="113">
        <f>K77</f>
        <v>0</v>
      </c>
      <c r="L76" s="113">
        <f t="shared" si="20"/>
        <v>0</v>
      </c>
      <c r="M76" s="113">
        <f t="shared" si="20"/>
        <v>50000</v>
      </c>
      <c r="N76" s="113">
        <f t="shared" si="20"/>
        <v>0</v>
      </c>
      <c r="O76" s="113">
        <f t="shared" si="20"/>
        <v>50000</v>
      </c>
      <c r="P76" s="181">
        <f t="shared" si="20"/>
        <v>0</v>
      </c>
    </row>
    <row r="77" spans="2:16" ht="42" customHeight="1">
      <c r="B77" s="109"/>
      <c r="C77" s="63" t="s">
        <v>200</v>
      </c>
      <c r="D77" s="111">
        <v>19</v>
      </c>
      <c r="E77" s="112">
        <v>3</v>
      </c>
      <c r="F77" s="119" t="s">
        <v>48</v>
      </c>
      <c r="G77" s="119" t="s">
        <v>123</v>
      </c>
      <c r="H77" s="119" t="s">
        <v>62</v>
      </c>
      <c r="I77" s="103">
        <v>0</v>
      </c>
      <c r="J77" s="111">
        <v>320</v>
      </c>
      <c r="K77" s="113">
        <f>Прил.4!O655</f>
        <v>0</v>
      </c>
      <c r="L77" s="113">
        <f>Прил.4!P658+Прил.4!P483</f>
        <v>0</v>
      </c>
      <c r="M77" s="113">
        <f>Прил.4!Q655</f>
        <v>50000</v>
      </c>
      <c r="N77" s="113">
        <f>Прил.4!R655</f>
        <v>0</v>
      </c>
      <c r="O77" s="113">
        <f>Прил.4!S655</f>
        <v>50000</v>
      </c>
      <c r="P77" s="181">
        <f>Прил.4!T655</f>
        <v>0</v>
      </c>
    </row>
    <row r="78" spans="2:16" ht="96" hidden="1" customHeight="1">
      <c r="B78" s="109"/>
      <c r="C78" s="110" t="s">
        <v>515</v>
      </c>
      <c r="D78" s="111">
        <v>19</v>
      </c>
      <c r="E78" s="112">
        <v>3</v>
      </c>
      <c r="F78" s="119" t="s">
        <v>48</v>
      </c>
      <c r="G78" s="119" t="s">
        <v>513</v>
      </c>
      <c r="H78" s="119" t="s">
        <v>373</v>
      </c>
      <c r="I78" s="103">
        <v>0</v>
      </c>
      <c r="J78" s="111"/>
      <c r="K78" s="113">
        <f>K79</f>
        <v>260820.00000000003</v>
      </c>
      <c r="L78" s="113">
        <v>0</v>
      </c>
      <c r="M78" s="113">
        <v>0</v>
      </c>
      <c r="N78" s="113">
        <v>0</v>
      </c>
      <c r="O78" s="113">
        <v>0</v>
      </c>
      <c r="P78" s="181">
        <v>0</v>
      </c>
    </row>
    <row r="79" spans="2:16" ht="42" hidden="1" customHeight="1">
      <c r="B79" s="109"/>
      <c r="C79" s="171" t="s">
        <v>200</v>
      </c>
      <c r="D79" s="111">
        <v>19</v>
      </c>
      <c r="E79" s="112">
        <v>3</v>
      </c>
      <c r="F79" s="119" t="s">
        <v>48</v>
      </c>
      <c r="G79" s="119" t="s">
        <v>513</v>
      </c>
      <c r="H79" s="119" t="s">
        <v>373</v>
      </c>
      <c r="I79" s="103">
        <v>0</v>
      </c>
      <c r="J79" s="111">
        <v>320</v>
      </c>
      <c r="K79" s="113">
        <f>Прил.4!O659</f>
        <v>260820.00000000003</v>
      </c>
      <c r="L79" s="113">
        <v>0</v>
      </c>
      <c r="M79" s="113">
        <v>0</v>
      </c>
      <c r="N79" s="113">
        <v>0</v>
      </c>
      <c r="O79" s="113">
        <v>0</v>
      </c>
      <c r="P79" s="181">
        <v>0</v>
      </c>
    </row>
    <row r="80" spans="2:16" ht="22.5" customHeight="1">
      <c r="B80" s="109"/>
      <c r="C80" s="110" t="s">
        <v>38</v>
      </c>
      <c r="D80" s="111">
        <v>19</v>
      </c>
      <c r="E80" s="112">
        <v>3</v>
      </c>
      <c r="F80" s="112" t="s">
        <v>49</v>
      </c>
      <c r="G80" s="112">
        <v>0</v>
      </c>
      <c r="H80" s="119" t="s">
        <v>83</v>
      </c>
      <c r="I80" s="103">
        <v>0</v>
      </c>
      <c r="J80" s="111"/>
      <c r="K80" s="113">
        <f>K81+K83+K85+K87+K91+K89</f>
        <v>763131.74</v>
      </c>
      <c r="L80" s="113">
        <f>L81+L83+L85+L91</f>
        <v>0</v>
      </c>
      <c r="M80" s="113">
        <f>M81+M83+M85+M91</f>
        <v>602020.37</v>
      </c>
      <c r="N80" s="113">
        <f>N81+N83+N85+N91</f>
        <v>0</v>
      </c>
      <c r="O80" s="113">
        <f>O81+O83+O85+O91</f>
        <v>612608.62</v>
      </c>
      <c r="P80" s="181">
        <f>P81+P83+P85+P91</f>
        <v>0</v>
      </c>
    </row>
    <row r="81" spans="2:16" ht="29.25" hidden="1" customHeight="1">
      <c r="B81" s="109"/>
      <c r="C81" s="110" t="s">
        <v>434</v>
      </c>
      <c r="D81" s="111">
        <v>19</v>
      </c>
      <c r="E81" s="112">
        <v>3</v>
      </c>
      <c r="F81" s="112" t="s">
        <v>49</v>
      </c>
      <c r="G81" s="112">
        <v>1</v>
      </c>
      <c r="H81" s="119" t="s">
        <v>62</v>
      </c>
      <c r="I81" s="103">
        <v>0</v>
      </c>
      <c r="J81" s="111"/>
      <c r="K81" s="113">
        <f t="shared" ref="K81:P81" si="21">K82</f>
        <v>0</v>
      </c>
      <c r="L81" s="113">
        <f t="shared" si="21"/>
        <v>0</v>
      </c>
      <c r="M81" s="113">
        <f t="shared" si="21"/>
        <v>0</v>
      </c>
      <c r="N81" s="113">
        <f t="shared" si="21"/>
        <v>0</v>
      </c>
      <c r="O81" s="113">
        <f t="shared" si="21"/>
        <v>0</v>
      </c>
      <c r="P81" s="181">
        <f t="shared" si="21"/>
        <v>0</v>
      </c>
    </row>
    <row r="82" spans="2:16" ht="41.25" hidden="1" customHeight="1">
      <c r="B82" s="109"/>
      <c r="C82" s="118" t="s">
        <v>160</v>
      </c>
      <c r="D82" s="111">
        <v>19</v>
      </c>
      <c r="E82" s="112">
        <v>3</v>
      </c>
      <c r="F82" s="112" t="s">
        <v>49</v>
      </c>
      <c r="G82" s="112">
        <v>1</v>
      </c>
      <c r="H82" s="119" t="s">
        <v>62</v>
      </c>
      <c r="I82" s="103">
        <v>0</v>
      </c>
      <c r="J82" s="111">
        <v>240</v>
      </c>
      <c r="K82" s="113">
        <f>Прил.4!O459</f>
        <v>0</v>
      </c>
      <c r="L82" s="113">
        <f>Прил.4!P459</f>
        <v>0</v>
      </c>
      <c r="M82" s="113">
        <f>Прил.4!Q459</f>
        <v>0</v>
      </c>
      <c r="N82" s="113">
        <f>Прил.4!R459</f>
        <v>0</v>
      </c>
      <c r="O82" s="113">
        <f>Прил.4!S459</f>
        <v>0</v>
      </c>
      <c r="P82" s="181">
        <f>Прил.4!T459</f>
        <v>0</v>
      </c>
    </row>
    <row r="83" spans="2:16" ht="42" hidden="1" customHeight="1">
      <c r="B83" s="109"/>
      <c r="C83" s="110" t="s">
        <v>39</v>
      </c>
      <c r="D83" s="111">
        <v>19</v>
      </c>
      <c r="E83" s="112">
        <v>3</v>
      </c>
      <c r="F83" s="112" t="s">
        <v>49</v>
      </c>
      <c r="G83" s="112">
        <v>1</v>
      </c>
      <c r="H83" s="119" t="s">
        <v>272</v>
      </c>
      <c r="I83" s="103">
        <v>0</v>
      </c>
      <c r="J83" s="111"/>
      <c r="K83" s="113">
        <f t="shared" ref="K83:P83" si="22">K84</f>
        <v>0</v>
      </c>
      <c r="L83" s="113">
        <f t="shared" si="22"/>
        <v>0</v>
      </c>
      <c r="M83" s="113">
        <f t="shared" si="22"/>
        <v>0</v>
      </c>
      <c r="N83" s="113">
        <f t="shared" si="22"/>
        <v>0</v>
      </c>
      <c r="O83" s="113">
        <f t="shared" si="22"/>
        <v>0</v>
      </c>
      <c r="P83" s="181">
        <f t="shared" si="22"/>
        <v>0</v>
      </c>
    </row>
    <row r="84" spans="2:16" ht="42" hidden="1" customHeight="1">
      <c r="B84" s="109"/>
      <c r="C84" s="118" t="s">
        <v>160</v>
      </c>
      <c r="D84" s="111">
        <v>19</v>
      </c>
      <c r="E84" s="112">
        <v>3</v>
      </c>
      <c r="F84" s="112" t="s">
        <v>49</v>
      </c>
      <c r="G84" s="112">
        <v>1</v>
      </c>
      <c r="H84" s="119" t="s">
        <v>272</v>
      </c>
      <c r="I84" s="103">
        <v>0</v>
      </c>
      <c r="J84" s="111">
        <v>240</v>
      </c>
      <c r="K84" s="113">
        <f>Прил.4!O464</f>
        <v>0</v>
      </c>
      <c r="L84" s="113">
        <f>Прил.4!P464</f>
        <v>0</v>
      </c>
      <c r="M84" s="113">
        <f>Прил.4!Q464</f>
        <v>0</v>
      </c>
      <c r="N84" s="113">
        <f>Прил.4!R464</f>
        <v>0</v>
      </c>
      <c r="O84" s="113">
        <f>Прил.4!S464</f>
        <v>0</v>
      </c>
      <c r="P84" s="181">
        <f>Прил.4!T464</f>
        <v>0</v>
      </c>
    </row>
    <row r="85" spans="2:16" ht="42" customHeight="1">
      <c r="B85" s="109"/>
      <c r="C85" s="110" t="s">
        <v>13</v>
      </c>
      <c r="D85" s="111">
        <v>19</v>
      </c>
      <c r="E85" s="112">
        <v>3</v>
      </c>
      <c r="F85" s="112" t="s">
        <v>49</v>
      </c>
      <c r="G85" s="112">
        <v>1</v>
      </c>
      <c r="H85" s="119" t="s">
        <v>59</v>
      </c>
      <c r="I85" s="103">
        <v>0</v>
      </c>
      <c r="J85" s="111"/>
      <c r="K85" s="113">
        <f t="shared" ref="K85:P85" si="23">K86</f>
        <v>170385.96</v>
      </c>
      <c r="L85" s="113">
        <f t="shared" si="23"/>
        <v>0</v>
      </c>
      <c r="M85" s="113">
        <f t="shared" si="23"/>
        <v>50000</v>
      </c>
      <c r="N85" s="113">
        <f t="shared" si="23"/>
        <v>0</v>
      </c>
      <c r="O85" s="113">
        <f t="shared" si="23"/>
        <v>105385.95999999999</v>
      </c>
      <c r="P85" s="181">
        <f t="shared" si="23"/>
        <v>0</v>
      </c>
    </row>
    <row r="86" spans="2:16" ht="42" customHeight="1">
      <c r="B86" s="109"/>
      <c r="C86" s="118" t="s">
        <v>160</v>
      </c>
      <c r="D86" s="111">
        <v>19</v>
      </c>
      <c r="E86" s="112">
        <v>3</v>
      </c>
      <c r="F86" s="112" t="s">
        <v>49</v>
      </c>
      <c r="G86" s="112">
        <v>1</v>
      </c>
      <c r="H86" s="119" t="s">
        <v>59</v>
      </c>
      <c r="I86" s="103">
        <v>0</v>
      </c>
      <c r="J86" s="111">
        <v>240</v>
      </c>
      <c r="K86" s="113">
        <f>Прил.4!O468</f>
        <v>170385.96</v>
      </c>
      <c r="L86" s="113">
        <f>Прил.4!P468</f>
        <v>0</v>
      </c>
      <c r="M86" s="113">
        <f>Прил.4!Q468</f>
        <v>50000</v>
      </c>
      <c r="N86" s="113">
        <f>Прил.4!R468</f>
        <v>0</v>
      </c>
      <c r="O86" s="113">
        <f>Прил.4!S468</f>
        <v>105385.95999999999</v>
      </c>
      <c r="P86" s="181">
        <f>Прил.4!T468</f>
        <v>0</v>
      </c>
    </row>
    <row r="87" spans="2:16" ht="42" hidden="1" customHeight="1">
      <c r="B87" s="109"/>
      <c r="C87" s="110" t="s">
        <v>471</v>
      </c>
      <c r="D87" s="111">
        <v>19</v>
      </c>
      <c r="E87" s="112">
        <v>3</v>
      </c>
      <c r="F87" s="112" t="s">
        <v>49</v>
      </c>
      <c r="G87" s="112">
        <v>1</v>
      </c>
      <c r="H87" s="119" t="s">
        <v>276</v>
      </c>
      <c r="I87" s="103">
        <v>0</v>
      </c>
      <c r="J87" s="111"/>
      <c r="K87" s="113">
        <f t="shared" ref="K87:P87" si="24">K88</f>
        <v>0</v>
      </c>
      <c r="L87" s="113">
        <f t="shared" si="24"/>
        <v>0</v>
      </c>
      <c r="M87" s="113">
        <f t="shared" si="24"/>
        <v>0</v>
      </c>
      <c r="N87" s="113">
        <f t="shared" si="24"/>
        <v>0</v>
      </c>
      <c r="O87" s="113">
        <f t="shared" si="24"/>
        <v>0</v>
      </c>
      <c r="P87" s="181">
        <f t="shared" si="24"/>
        <v>0</v>
      </c>
    </row>
    <row r="88" spans="2:16" ht="42" hidden="1" customHeight="1">
      <c r="B88" s="109"/>
      <c r="C88" s="118" t="s">
        <v>160</v>
      </c>
      <c r="D88" s="111">
        <v>19</v>
      </c>
      <c r="E88" s="112">
        <v>3</v>
      </c>
      <c r="F88" s="112" t="s">
        <v>49</v>
      </c>
      <c r="G88" s="112">
        <v>1</v>
      </c>
      <c r="H88" s="119" t="s">
        <v>276</v>
      </c>
      <c r="I88" s="103">
        <v>0</v>
      </c>
      <c r="J88" s="111">
        <v>240</v>
      </c>
      <c r="K88" s="113">
        <f>Прил.4!O479</f>
        <v>0</v>
      </c>
      <c r="L88" s="113">
        <f>Прил.4!P479</f>
        <v>0</v>
      </c>
      <c r="M88" s="113">
        <f>Прил.4!Q479</f>
        <v>0</v>
      </c>
      <c r="N88" s="113">
        <f>Прил.4!R479</f>
        <v>0</v>
      </c>
      <c r="O88" s="113">
        <f>Прил.4!S479</f>
        <v>0</v>
      </c>
      <c r="P88" s="181">
        <f>Прил.4!T479</f>
        <v>0</v>
      </c>
    </row>
    <row r="89" spans="2:16" ht="30.75" hidden="1" customHeight="1">
      <c r="B89" s="109"/>
      <c r="C89" s="194" t="s">
        <v>530</v>
      </c>
      <c r="D89" s="111">
        <v>19</v>
      </c>
      <c r="E89" s="112">
        <v>3</v>
      </c>
      <c r="F89" s="112" t="s">
        <v>49</v>
      </c>
      <c r="G89" s="112">
        <v>8</v>
      </c>
      <c r="H89" s="119" t="s">
        <v>529</v>
      </c>
      <c r="I89" s="103">
        <v>0</v>
      </c>
      <c r="J89" s="111"/>
      <c r="K89" s="113">
        <f>K90</f>
        <v>0</v>
      </c>
      <c r="L89" s="113">
        <f>Прил.4!P480</f>
        <v>0</v>
      </c>
      <c r="M89" s="113">
        <f>Прил.4!Q480</f>
        <v>0</v>
      </c>
      <c r="N89" s="113">
        <f>Прил.4!R480</f>
        <v>0</v>
      </c>
      <c r="O89" s="113">
        <f>Прил.4!S480</f>
        <v>0</v>
      </c>
      <c r="P89" s="181">
        <f>Прил.4!T480</f>
        <v>0</v>
      </c>
    </row>
    <row r="90" spans="2:16" ht="42" hidden="1" customHeight="1">
      <c r="B90" s="109"/>
      <c r="C90" s="118" t="s">
        <v>160</v>
      </c>
      <c r="D90" s="111">
        <v>19</v>
      </c>
      <c r="E90" s="112">
        <v>3</v>
      </c>
      <c r="F90" s="112" t="s">
        <v>49</v>
      </c>
      <c r="G90" s="112">
        <v>8</v>
      </c>
      <c r="H90" s="119" t="s">
        <v>529</v>
      </c>
      <c r="I90" s="103">
        <v>0</v>
      </c>
      <c r="J90" s="111">
        <v>240</v>
      </c>
      <c r="K90" s="113">
        <v>0</v>
      </c>
      <c r="L90" s="113">
        <f>Прил.4!P481</f>
        <v>0</v>
      </c>
      <c r="M90" s="113">
        <f>Прил.4!Q481</f>
        <v>0</v>
      </c>
      <c r="N90" s="113">
        <f>Прил.4!R481</f>
        <v>0</v>
      </c>
      <c r="O90" s="113">
        <f>Прил.4!S481</f>
        <v>0</v>
      </c>
      <c r="P90" s="181">
        <f>Прил.4!T481</f>
        <v>0</v>
      </c>
    </row>
    <row r="91" spans="2:16" ht="116.25" customHeight="1">
      <c r="B91" s="109"/>
      <c r="C91" s="110" t="s">
        <v>325</v>
      </c>
      <c r="D91" s="111">
        <v>19</v>
      </c>
      <c r="E91" s="112">
        <v>3</v>
      </c>
      <c r="F91" s="112" t="s">
        <v>49</v>
      </c>
      <c r="G91" s="112">
        <v>9</v>
      </c>
      <c r="H91" s="119" t="s">
        <v>204</v>
      </c>
      <c r="I91" s="103">
        <v>0</v>
      </c>
      <c r="J91" s="111"/>
      <c r="K91" s="113">
        <f t="shared" ref="K91:P91" si="25">K92</f>
        <v>592745.78</v>
      </c>
      <c r="L91" s="113">
        <f t="shared" si="25"/>
        <v>0</v>
      </c>
      <c r="M91" s="113">
        <f t="shared" si="25"/>
        <v>552020.37</v>
      </c>
      <c r="N91" s="113">
        <f t="shared" si="25"/>
        <v>0</v>
      </c>
      <c r="O91" s="113">
        <f t="shared" si="25"/>
        <v>507222.66</v>
      </c>
      <c r="P91" s="181">
        <f t="shared" si="25"/>
        <v>0</v>
      </c>
    </row>
    <row r="92" spans="2:16" ht="26.25" customHeight="1">
      <c r="B92" s="109"/>
      <c r="C92" s="118" t="s">
        <v>82</v>
      </c>
      <c r="D92" s="111">
        <v>19</v>
      </c>
      <c r="E92" s="112">
        <v>3</v>
      </c>
      <c r="F92" s="112" t="s">
        <v>49</v>
      </c>
      <c r="G92" s="112">
        <v>9</v>
      </c>
      <c r="H92" s="119" t="s">
        <v>204</v>
      </c>
      <c r="I92" s="103">
        <v>0</v>
      </c>
      <c r="J92" s="111">
        <v>540</v>
      </c>
      <c r="K92" s="113">
        <f>Прил.4!O487</f>
        <v>592745.78</v>
      </c>
      <c r="L92" s="113">
        <f>Прил.4!P487</f>
        <v>0</v>
      </c>
      <c r="M92" s="113">
        <f>Прил.4!Q487</f>
        <v>552020.37</v>
      </c>
      <c r="N92" s="113">
        <f>Прил.4!R487</f>
        <v>0</v>
      </c>
      <c r="O92" s="113">
        <f>Прил.4!S487</f>
        <v>507222.66</v>
      </c>
      <c r="P92" s="181">
        <f>Прил.4!T487</f>
        <v>0</v>
      </c>
    </row>
    <row r="93" spans="2:16" ht="26.25" customHeight="1">
      <c r="B93" s="109"/>
      <c r="C93" s="110" t="s">
        <v>40</v>
      </c>
      <c r="D93" s="111">
        <v>19</v>
      </c>
      <c r="E93" s="112">
        <v>3</v>
      </c>
      <c r="F93" s="119" t="s">
        <v>51</v>
      </c>
      <c r="G93" s="119" t="s">
        <v>123</v>
      </c>
      <c r="H93" s="119" t="s">
        <v>83</v>
      </c>
      <c r="I93" s="103">
        <v>0</v>
      </c>
      <c r="J93" s="111"/>
      <c r="K93" s="113">
        <f>K94+K96+K98+K100+K102</f>
        <v>6927909.5700000003</v>
      </c>
      <c r="L93" s="113">
        <f t="shared" ref="L93:P93" si="26">L94+L96+L98+L100+L102</f>
        <v>0</v>
      </c>
      <c r="M93" s="113">
        <f t="shared" si="26"/>
        <v>644499.44999999995</v>
      </c>
      <c r="N93" s="113">
        <f t="shared" si="26"/>
        <v>0</v>
      </c>
      <c r="O93" s="113">
        <f t="shared" si="26"/>
        <v>613796.03</v>
      </c>
      <c r="P93" s="181">
        <f t="shared" si="26"/>
        <v>0</v>
      </c>
    </row>
    <row r="94" spans="2:16">
      <c r="B94" s="109"/>
      <c r="C94" s="120" t="s">
        <v>46</v>
      </c>
      <c r="D94" s="111">
        <v>19</v>
      </c>
      <c r="E94" s="112">
        <v>3</v>
      </c>
      <c r="F94" s="119" t="s">
        <v>51</v>
      </c>
      <c r="G94" s="119" t="s">
        <v>123</v>
      </c>
      <c r="H94" s="119" t="s">
        <v>62</v>
      </c>
      <c r="I94" s="103">
        <v>0</v>
      </c>
      <c r="J94" s="111"/>
      <c r="K94" s="113">
        <f t="shared" ref="K94:P94" si="27">K95</f>
        <v>1120000</v>
      </c>
      <c r="L94" s="113">
        <f t="shared" si="27"/>
        <v>0</v>
      </c>
      <c r="M94" s="113">
        <f t="shared" si="27"/>
        <v>420000</v>
      </c>
      <c r="N94" s="113">
        <f t="shared" si="27"/>
        <v>0</v>
      </c>
      <c r="O94" s="113">
        <f t="shared" si="27"/>
        <v>290000</v>
      </c>
      <c r="P94" s="181">
        <f t="shared" si="27"/>
        <v>0</v>
      </c>
    </row>
    <row r="95" spans="2:16" ht="37.5">
      <c r="B95" s="109"/>
      <c r="C95" s="118" t="s">
        <v>160</v>
      </c>
      <c r="D95" s="111">
        <v>19</v>
      </c>
      <c r="E95" s="112">
        <v>3</v>
      </c>
      <c r="F95" s="119" t="s">
        <v>51</v>
      </c>
      <c r="G95" s="119" t="s">
        <v>123</v>
      </c>
      <c r="H95" s="119" t="s">
        <v>62</v>
      </c>
      <c r="I95" s="103">
        <v>0</v>
      </c>
      <c r="J95" s="111">
        <v>240</v>
      </c>
      <c r="K95" s="113">
        <f>Прил.4!O494</f>
        <v>1120000</v>
      </c>
      <c r="L95" s="113">
        <f>Прил.4!P494</f>
        <v>0</v>
      </c>
      <c r="M95" s="113">
        <f>Прил.4!Q494</f>
        <v>420000</v>
      </c>
      <c r="N95" s="113">
        <f>Прил.4!R494</f>
        <v>0</v>
      </c>
      <c r="O95" s="113">
        <f>Прил.4!S494</f>
        <v>290000</v>
      </c>
      <c r="P95" s="181">
        <f>Прил.4!T494</f>
        <v>0</v>
      </c>
    </row>
    <row r="96" spans="2:16" hidden="1">
      <c r="B96" s="109"/>
      <c r="C96" s="121" t="s">
        <v>22</v>
      </c>
      <c r="D96" s="111">
        <v>19</v>
      </c>
      <c r="E96" s="112">
        <v>3</v>
      </c>
      <c r="F96" s="119" t="s">
        <v>51</v>
      </c>
      <c r="G96" s="119" t="s">
        <v>123</v>
      </c>
      <c r="H96" s="119" t="s">
        <v>59</v>
      </c>
      <c r="I96" s="103">
        <v>0</v>
      </c>
      <c r="J96" s="111"/>
      <c r="K96" s="113">
        <f t="shared" ref="K96:P96" si="28">K97</f>
        <v>0</v>
      </c>
      <c r="L96" s="113">
        <f t="shared" si="28"/>
        <v>0</v>
      </c>
      <c r="M96" s="113">
        <f t="shared" si="28"/>
        <v>0</v>
      </c>
      <c r="N96" s="113">
        <f t="shared" si="28"/>
        <v>0</v>
      </c>
      <c r="O96" s="113">
        <f t="shared" si="28"/>
        <v>0</v>
      </c>
      <c r="P96" s="181">
        <f t="shared" si="28"/>
        <v>0</v>
      </c>
    </row>
    <row r="97" spans="2:16" ht="37.5" hidden="1">
      <c r="B97" s="109"/>
      <c r="C97" s="118" t="s">
        <v>160</v>
      </c>
      <c r="D97" s="111">
        <v>19</v>
      </c>
      <c r="E97" s="112">
        <v>3</v>
      </c>
      <c r="F97" s="119" t="s">
        <v>51</v>
      </c>
      <c r="G97" s="119" t="s">
        <v>123</v>
      </c>
      <c r="H97" s="119" t="s">
        <v>59</v>
      </c>
      <c r="I97" s="103">
        <v>0</v>
      </c>
      <c r="J97" s="111">
        <v>240</v>
      </c>
      <c r="K97" s="113">
        <f>Прил.4!O506</f>
        <v>0</v>
      </c>
      <c r="L97" s="113">
        <f>Прил.4!P506</f>
        <v>0</v>
      </c>
      <c r="M97" s="113">
        <f>Прил.4!Q506</f>
        <v>0</v>
      </c>
      <c r="N97" s="113">
        <f>Прил.4!R506</f>
        <v>0</v>
      </c>
      <c r="O97" s="113">
        <f>Прил.4!S506</f>
        <v>0</v>
      </c>
      <c r="P97" s="181">
        <f>Прил.4!T506</f>
        <v>0</v>
      </c>
    </row>
    <row r="98" spans="2:16" ht="22.5" customHeight="1">
      <c r="B98" s="109"/>
      <c r="C98" s="120" t="s">
        <v>177</v>
      </c>
      <c r="D98" s="111">
        <v>19</v>
      </c>
      <c r="E98" s="112">
        <v>3</v>
      </c>
      <c r="F98" s="119" t="s">
        <v>51</v>
      </c>
      <c r="G98" s="119" t="s">
        <v>123</v>
      </c>
      <c r="H98" s="119" t="s">
        <v>275</v>
      </c>
      <c r="I98" s="103">
        <v>0</v>
      </c>
      <c r="J98" s="111"/>
      <c r="K98" s="113">
        <f t="shared" ref="K98:P98" si="29">K99</f>
        <v>55000</v>
      </c>
      <c r="L98" s="113">
        <f t="shared" si="29"/>
        <v>0</v>
      </c>
      <c r="M98" s="113">
        <f t="shared" si="29"/>
        <v>55000</v>
      </c>
      <c r="N98" s="113">
        <f t="shared" si="29"/>
        <v>0</v>
      </c>
      <c r="O98" s="113">
        <f t="shared" si="29"/>
        <v>55000</v>
      </c>
      <c r="P98" s="181">
        <f t="shared" si="29"/>
        <v>0</v>
      </c>
    </row>
    <row r="99" spans="2:16" ht="35.25" customHeight="1">
      <c r="B99" s="130"/>
      <c r="C99" s="118" t="s">
        <v>160</v>
      </c>
      <c r="D99" s="111">
        <v>19</v>
      </c>
      <c r="E99" s="112">
        <v>3</v>
      </c>
      <c r="F99" s="119" t="s">
        <v>51</v>
      </c>
      <c r="G99" s="119" t="s">
        <v>123</v>
      </c>
      <c r="H99" s="119" t="s">
        <v>275</v>
      </c>
      <c r="I99" s="103">
        <v>0</v>
      </c>
      <c r="J99" s="111">
        <v>240</v>
      </c>
      <c r="K99" s="131">
        <f>Прил.4!O510</f>
        <v>55000</v>
      </c>
      <c r="L99" s="131">
        <f>Прил.4!P510</f>
        <v>0</v>
      </c>
      <c r="M99" s="131">
        <f>Прил.4!Q510</f>
        <v>55000</v>
      </c>
      <c r="N99" s="131">
        <f>Прил.4!R510</f>
        <v>0</v>
      </c>
      <c r="O99" s="131">
        <f>Прил.4!S510</f>
        <v>55000</v>
      </c>
      <c r="P99" s="183">
        <f>Прил.4!T510</f>
        <v>0</v>
      </c>
    </row>
    <row r="100" spans="2:16" ht="21" customHeight="1">
      <c r="B100" s="143"/>
      <c r="C100" s="120" t="s">
        <v>23</v>
      </c>
      <c r="D100" s="111">
        <v>19</v>
      </c>
      <c r="E100" s="112">
        <v>3</v>
      </c>
      <c r="F100" s="119" t="s">
        <v>51</v>
      </c>
      <c r="G100" s="119" t="s">
        <v>123</v>
      </c>
      <c r="H100" s="119" t="s">
        <v>276</v>
      </c>
      <c r="I100" s="103">
        <v>0</v>
      </c>
      <c r="J100" s="108"/>
      <c r="K100" s="113">
        <f t="shared" ref="K100:P104" si="30">K101</f>
        <v>5752909.5700000003</v>
      </c>
      <c r="L100" s="113">
        <f t="shared" si="30"/>
        <v>0</v>
      </c>
      <c r="M100" s="113">
        <f t="shared" si="30"/>
        <v>119499.45</v>
      </c>
      <c r="N100" s="113">
        <f t="shared" si="30"/>
        <v>0</v>
      </c>
      <c r="O100" s="113">
        <f t="shared" si="30"/>
        <v>218796.03</v>
      </c>
      <c r="P100" s="181">
        <f t="shared" si="30"/>
        <v>0</v>
      </c>
    </row>
    <row r="101" spans="2:16" ht="41.25" customHeight="1">
      <c r="B101" s="143"/>
      <c r="C101" s="118" t="s">
        <v>160</v>
      </c>
      <c r="D101" s="111">
        <v>19</v>
      </c>
      <c r="E101" s="112">
        <v>3</v>
      </c>
      <c r="F101" s="119" t="s">
        <v>51</v>
      </c>
      <c r="G101" s="119" t="s">
        <v>123</v>
      </c>
      <c r="H101" s="119" t="s">
        <v>276</v>
      </c>
      <c r="I101" s="103">
        <v>0</v>
      </c>
      <c r="J101" s="111">
        <v>240</v>
      </c>
      <c r="K101" s="113">
        <f>Прил.4!O515</f>
        <v>5752909.5700000003</v>
      </c>
      <c r="L101" s="113">
        <f>Прил.4!P515</f>
        <v>0</v>
      </c>
      <c r="M101" s="113">
        <f>Прил.4!Q515</f>
        <v>119499.45</v>
      </c>
      <c r="N101" s="113">
        <f>Прил.4!R515</f>
        <v>0</v>
      </c>
      <c r="O101" s="113">
        <f>Прил.4!S515</f>
        <v>218796.03</v>
      </c>
      <c r="P101" s="181">
        <f>Прил.4!T515</f>
        <v>0</v>
      </c>
    </row>
    <row r="102" spans="2:16" ht="21" customHeight="1">
      <c r="B102" s="143"/>
      <c r="C102" s="120" t="s">
        <v>315</v>
      </c>
      <c r="D102" s="111">
        <v>19</v>
      </c>
      <c r="E102" s="112">
        <v>3</v>
      </c>
      <c r="F102" s="119" t="s">
        <v>51</v>
      </c>
      <c r="G102" s="119" t="s">
        <v>123</v>
      </c>
      <c r="H102" s="119" t="s">
        <v>277</v>
      </c>
      <c r="I102" s="103">
        <v>0</v>
      </c>
      <c r="J102" s="179"/>
      <c r="K102" s="113">
        <f t="shared" si="30"/>
        <v>0</v>
      </c>
      <c r="L102" s="113">
        <f t="shared" si="30"/>
        <v>0</v>
      </c>
      <c r="M102" s="113">
        <f t="shared" si="30"/>
        <v>50000</v>
      </c>
      <c r="N102" s="113">
        <f t="shared" si="30"/>
        <v>0</v>
      </c>
      <c r="O102" s="113">
        <f t="shared" si="30"/>
        <v>50000</v>
      </c>
      <c r="P102" s="181">
        <f t="shared" si="30"/>
        <v>0</v>
      </c>
    </row>
    <row r="103" spans="2:16" ht="41.25" customHeight="1">
      <c r="B103" s="143"/>
      <c r="C103" s="118" t="s">
        <v>160</v>
      </c>
      <c r="D103" s="111">
        <v>19</v>
      </c>
      <c r="E103" s="112">
        <v>3</v>
      </c>
      <c r="F103" s="119" t="s">
        <v>51</v>
      </c>
      <c r="G103" s="119" t="s">
        <v>123</v>
      </c>
      <c r="H103" s="119" t="s">
        <v>277</v>
      </c>
      <c r="I103" s="103">
        <v>0</v>
      </c>
      <c r="J103" s="111">
        <v>240</v>
      </c>
      <c r="K103" s="113">
        <f>Прил.4!O533</f>
        <v>0</v>
      </c>
      <c r="L103" s="113">
        <f>Прил.4!P533</f>
        <v>0</v>
      </c>
      <c r="M103" s="113">
        <f>Прил.4!Q533</f>
        <v>50000</v>
      </c>
      <c r="N103" s="113">
        <f>Прил.4!R533</f>
        <v>0</v>
      </c>
      <c r="O103" s="113">
        <f>Прил.4!S533</f>
        <v>50000</v>
      </c>
      <c r="P103" s="181">
        <f>Прил.4!T533</f>
        <v>0</v>
      </c>
    </row>
    <row r="104" spans="2:16" ht="21" customHeight="1">
      <c r="B104" s="143"/>
      <c r="C104" s="120" t="s">
        <v>585</v>
      </c>
      <c r="D104" s="111">
        <v>19</v>
      </c>
      <c r="E104" s="112">
        <v>3</v>
      </c>
      <c r="F104" s="119" t="s">
        <v>52</v>
      </c>
      <c r="G104" s="119" t="s">
        <v>123</v>
      </c>
      <c r="H104" s="119" t="s">
        <v>62</v>
      </c>
      <c r="I104" s="103">
        <v>0</v>
      </c>
      <c r="J104" s="241"/>
      <c r="K104" s="113">
        <f t="shared" si="30"/>
        <v>1700000</v>
      </c>
      <c r="L104" s="113">
        <f t="shared" si="30"/>
        <v>0</v>
      </c>
      <c r="M104" s="113">
        <f t="shared" si="30"/>
        <v>0</v>
      </c>
      <c r="N104" s="113">
        <f t="shared" si="30"/>
        <v>0</v>
      </c>
      <c r="O104" s="113">
        <f t="shared" si="30"/>
        <v>0</v>
      </c>
      <c r="P104" s="181">
        <f t="shared" si="30"/>
        <v>0</v>
      </c>
    </row>
    <row r="105" spans="2:16" ht="41.25" customHeight="1">
      <c r="B105" s="143"/>
      <c r="C105" s="118" t="s">
        <v>593</v>
      </c>
      <c r="D105" s="111">
        <v>19</v>
      </c>
      <c r="E105" s="112">
        <v>3</v>
      </c>
      <c r="F105" s="119" t="s">
        <v>51</v>
      </c>
      <c r="G105" s="119" t="s">
        <v>123</v>
      </c>
      <c r="H105" s="119" t="s">
        <v>277</v>
      </c>
      <c r="I105" s="103">
        <v>0</v>
      </c>
      <c r="J105" s="111">
        <v>410</v>
      </c>
      <c r="K105" s="113">
        <f>Прил.4!O451</f>
        <v>1700000</v>
      </c>
      <c r="L105" s="113">
        <f>Прил.4!P451</f>
        <v>0</v>
      </c>
      <c r="M105" s="113">
        <f>Прил.4!Q451</f>
        <v>0</v>
      </c>
      <c r="N105" s="113">
        <f>Прил.4!R451</f>
        <v>0</v>
      </c>
      <c r="O105" s="113">
        <f>Прил.4!S451</f>
        <v>0</v>
      </c>
      <c r="P105" s="181">
        <f>Прил.4!T451</f>
        <v>0</v>
      </c>
    </row>
    <row r="106" spans="2:16" ht="60" customHeight="1">
      <c r="B106" s="132"/>
      <c r="C106" s="114" t="s">
        <v>411</v>
      </c>
      <c r="D106" s="134">
        <v>19</v>
      </c>
      <c r="E106" s="133" t="s">
        <v>163</v>
      </c>
      <c r="F106" s="133" t="s">
        <v>84</v>
      </c>
      <c r="G106" s="133" t="s">
        <v>157</v>
      </c>
      <c r="H106" s="133" t="s">
        <v>83</v>
      </c>
      <c r="I106" s="103">
        <v>0</v>
      </c>
      <c r="J106" s="124"/>
      <c r="K106" s="115">
        <f t="shared" ref="K106:P106" si="31">K107+K158+K167</f>
        <v>5104077.6899999995</v>
      </c>
      <c r="L106" s="115">
        <f t="shared" si="31"/>
        <v>0</v>
      </c>
      <c r="M106" s="115">
        <f t="shared" si="31"/>
        <v>4595799.93</v>
      </c>
      <c r="N106" s="115">
        <f t="shared" si="31"/>
        <v>0</v>
      </c>
      <c r="O106" s="115">
        <f t="shared" si="31"/>
        <v>4439029.0199999996</v>
      </c>
      <c r="P106" s="182">
        <f t="shared" si="31"/>
        <v>0</v>
      </c>
    </row>
    <row r="107" spans="2:16" ht="56.25" customHeight="1">
      <c r="B107" s="109"/>
      <c r="C107" s="110" t="s">
        <v>338</v>
      </c>
      <c r="D107" s="128">
        <v>19</v>
      </c>
      <c r="E107" s="119" t="s">
        <v>163</v>
      </c>
      <c r="F107" s="119" t="s">
        <v>48</v>
      </c>
      <c r="G107" s="133" t="s">
        <v>157</v>
      </c>
      <c r="H107" s="133" t="s">
        <v>83</v>
      </c>
      <c r="I107" s="103">
        <v>0</v>
      </c>
      <c r="J107" s="111"/>
      <c r="K107" s="113">
        <f>K108+K110+K112+K114+K116+K118+K120+K122+K124+K126+K128+K130+K132+K134+K136+K138+K140+K142+K144+K146+K154+K156+K150+K152</f>
        <v>1500000</v>
      </c>
      <c r="L107" s="113">
        <f>L108+L110+L112+L114+L116+L118+L120+L122+L124+L126+L128+L130+L132+L134+L136+L138+L140+L142+L144+L146+L154+L156+L165</f>
        <v>0</v>
      </c>
      <c r="M107" s="113">
        <f>M108+M110+M112+M114+M116+M118+M120+M122+M124+M126+M128+M130+M132+M134+M136+M138+M140+M142+M144+M146+M148+M154+M156</f>
        <v>2551375.9</v>
      </c>
      <c r="N107" s="113">
        <f>N108+N110+N112+N114+N116+N118+N120+N122+N124+N126+N128+N130+N132+N134+N136+N138+N140+N142+N144+N146+N154+N156</f>
        <v>0</v>
      </c>
      <c r="O107" s="113">
        <f>O108+O110+O112+O114+O116+O118+O120+O122+O124+O126+O128+O130+O132+O134+O136+O138+O140+O142+O144+O146+O154+O156+O148</f>
        <v>1542717.94</v>
      </c>
      <c r="P107" s="181">
        <f>P108+P110+P112+P114+P116+P118+P120+P122+P124+P126+P128+P130+P132+P134+P136+P138+P140+P142+P144+P146+P154+P156</f>
        <v>0</v>
      </c>
    </row>
    <row r="108" spans="2:16" ht="35.25" customHeight="1">
      <c r="B108" s="109"/>
      <c r="C108" s="14" t="s">
        <v>427</v>
      </c>
      <c r="D108" s="128">
        <v>19</v>
      </c>
      <c r="E108" s="119" t="s">
        <v>163</v>
      </c>
      <c r="F108" s="119" t="s">
        <v>48</v>
      </c>
      <c r="G108" s="119" t="s">
        <v>123</v>
      </c>
      <c r="H108" s="119" t="s">
        <v>278</v>
      </c>
      <c r="I108" s="103">
        <v>0</v>
      </c>
      <c r="J108" s="111"/>
      <c r="K108" s="113">
        <f t="shared" ref="K108:P110" si="32">K109</f>
        <v>1500000</v>
      </c>
      <c r="L108" s="113">
        <f t="shared" si="32"/>
        <v>0</v>
      </c>
      <c r="M108" s="113">
        <f t="shared" si="32"/>
        <v>0</v>
      </c>
      <c r="N108" s="113">
        <f t="shared" si="32"/>
        <v>0</v>
      </c>
      <c r="O108" s="113">
        <f t="shared" si="32"/>
        <v>0</v>
      </c>
      <c r="P108" s="181">
        <f t="shared" si="32"/>
        <v>0</v>
      </c>
    </row>
    <row r="109" spans="2:16" ht="35.25" customHeight="1">
      <c r="B109" s="109"/>
      <c r="C109" s="118" t="s">
        <v>160</v>
      </c>
      <c r="D109" s="128">
        <v>19</v>
      </c>
      <c r="E109" s="119" t="s">
        <v>163</v>
      </c>
      <c r="F109" s="119" t="s">
        <v>48</v>
      </c>
      <c r="G109" s="119" t="s">
        <v>123</v>
      </c>
      <c r="H109" s="119" t="s">
        <v>278</v>
      </c>
      <c r="I109" s="103">
        <v>0</v>
      </c>
      <c r="J109" s="111">
        <v>240</v>
      </c>
      <c r="K109" s="113">
        <f>Прил.4!O284</f>
        <v>1500000</v>
      </c>
      <c r="L109" s="113">
        <f>Прил.4!P284</f>
        <v>0</v>
      </c>
      <c r="M109" s="113">
        <f>Прил.4!Q284</f>
        <v>0</v>
      </c>
      <c r="N109" s="113">
        <f>Прил.4!R284</f>
        <v>0</v>
      </c>
      <c r="O109" s="113">
        <f>Прил.4!S284</f>
        <v>0</v>
      </c>
      <c r="P109" s="181">
        <f>Прил.4!T284</f>
        <v>0</v>
      </c>
    </row>
    <row r="110" spans="2:16" ht="35.25" customHeight="1">
      <c r="B110" s="109"/>
      <c r="C110" s="14" t="s">
        <v>428</v>
      </c>
      <c r="D110" s="128">
        <v>19</v>
      </c>
      <c r="E110" s="119" t="s">
        <v>163</v>
      </c>
      <c r="F110" s="119" t="s">
        <v>48</v>
      </c>
      <c r="G110" s="119" t="s">
        <v>123</v>
      </c>
      <c r="H110" s="119" t="s">
        <v>279</v>
      </c>
      <c r="I110" s="103">
        <v>0</v>
      </c>
      <c r="J110" s="111"/>
      <c r="K110" s="113">
        <f t="shared" si="32"/>
        <v>0</v>
      </c>
      <c r="L110" s="113">
        <f t="shared" si="32"/>
        <v>0</v>
      </c>
      <c r="M110" s="113">
        <f t="shared" si="32"/>
        <v>0</v>
      </c>
      <c r="N110" s="113">
        <f t="shared" si="32"/>
        <v>0</v>
      </c>
      <c r="O110" s="113">
        <f t="shared" si="32"/>
        <v>1000000</v>
      </c>
      <c r="P110" s="181">
        <f t="shared" si="32"/>
        <v>0</v>
      </c>
    </row>
    <row r="111" spans="2:16" ht="35.25" customHeight="1">
      <c r="B111" s="109"/>
      <c r="C111" s="118" t="s">
        <v>160</v>
      </c>
      <c r="D111" s="128">
        <v>19</v>
      </c>
      <c r="E111" s="119" t="s">
        <v>163</v>
      </c>
      <c r="F111" s="119" t="s">
        <v>48</v>
      </c>
      <c r="G111" s="119" t="s">
        <v>123</v>
      </c>
      <c r="H111" s="119" t="s">
        <v>279</v>
      </c>
      <c r="I111" s="103">
        <v>0</v>
      </c>
      <c r="J111" s="111">
        <v>240</v>
      </c>
      <c r="K111" s="113">
        <f>Прил.4!O288</f>
        <v>0</v>
      </c>
      <c r="L111" s="113">
        <f>Прил.4!P288</f>
        <v>0</v>
      </c>
      <c r="M111" s="113">
        <f>Прил.4!Q288</f>
        <v>0</v>
      </c>
      <c r="N111" s="113">
        <f>Прил.4!R288</f>
        <v>0</v>
      </c>
      <c r="O111" s="113">
        <f>Прил.4!S288</f>
        <v>1000000</v>
      </c>
      <c r="P111" s="181">
        <f>Прил.4!T288</f>
        <v>0</v>
      </c>
    </row>
    <row r="112" spans="2:16" ht="35.25" hidden="1" customHeight="1">
      <c r="B112" s="109"/>
      <c r="C112" s="14" t="s">
        <v>452</v>
      </c>
      <c r="D112" s="128">
        <v>19</v>
      </c>
      <c r="E112" s="119" t="s">
        <v>163</v>
      </c>
      <c r="F112" s="119" t="s">
        <v>48</v>
      </c>
      <c r="G112" s="119" t="s">
        <v>123</v>
      </c>
      <c r="H112" s="119" t="s">
        <v>59</v>
      </c>
      <c r="I112" s="103">
        <v>0</v>
      </c>
      <c r="J112" s="111"/>
      <c r="K112" s="113">
        <f t="shared" ref="K112:P112" si="33">K113</f>
        <v>0</v>
      </c>
      <c r="L112" s="113">
        <f t="shared" si="33"/>
        <v>0</v>
      </c>
      <c r="M112" s="113">
        <f t="shared" si="33"/>
        <v>0</v>
      </c>
      <c r="N112" s="113">
        <f t="shared" si="33"/>
        <v>0</v>
      </c>
      <c r="O112" s="113">
        <f t="shared" si="33"/>
        <v>0</v>
      </c>
      <c r="P112" s="181">
        <f t="shared" si="33"/>
        <v>0</v>
      </c>
    </row>
    <row r="113" spans="2:16" ht="35.25" hidden="1" customHeight="1">
      <c r="B113" s="109"/>
      <c r="C113" s="118" t="s">
        <v>160</v>
      </c>
      <c r="D113" s="128">
        <v>19</v>
      </c>
      <c r="E113" s="119" t="s">
        <v>163</v>
      </c>
      <c r="F113" s="119" t="s">
        <v>48</v>
      </c>
      <c r="G113" s="119" t="s">
        <v>123</v>
      </c>
      <c r="H113" s="119" t="s">
        <v>59</v>
      </c>
      <c r="I113" s="103">
        <v>0</v>
      </c>
      <c r="J113" s="111">
        <v>240</v>
      </c>
      <c r="K113" s="113">
        <f>Прил.4!O292</f>
        <v>0</v>
      </c>
      <c r="L113" s="113">
        <f>Прил.4!P292</f>
        <v>0</v>
      </c>
      <c r="M113" s="113">
        <f>Прил.4!Q292</f>
        <v>0</v>
      </c>
      <c r="N113" s="113">
        <f>Прил.4!R292</f>
        <v>0</v>
      </c>
      <c r="O113" s="113">
        <f>Прил.4!S292</f>
        <v>0</v>
      </c>
      <c r="P113" s="181">
        <f>Прил.4!T292</f>
        <v>0</v>
      </c>
    </row>
    <row r="114" spans="2:16" ht="35.25" customHeight="1">
      <c r="B114" s="109"/>
      <c r="C114" s="14" t="s">
        <v>567</v>
      </c>
      <c r="D114" s="128">
        <v>19</v>
      </c>
      <c r="E114" s="119" t="s">
        <v>163</v>
      </c>
      <c r="F114" s="119" t="s">
        <v>48</v>
      </c>
      <c r="G114" s="119" t="s">
        <v>123</v>
      </c>
      <c r="H114" s="119" t="s">
        <v>566</v>
      </c>
      <c r="I114" s="103">
        <v>0</v>
      </c>
      <c r="J114" s="111"/>
      <c r="K114" s="113">
        <f t="shared" ref="K114:P122" si="34">K115</f>
        <v>0</v>
      </c>
      <c r="L114" s="113">
        <f t="shared" si="34"/>
        <v>0</v>
      </c>
      <c r="M114" s="113">
        <f t="shared" si="34"/>
        <v>600000</v>
      </c>
      <c r="N114" s="113">
        <f t="shared" si="34"/>
        <v>0</v>
      </c>
      <c r="O114" s="113">
        <f t="shared" si="34"/>
        <v>0</v>
      </c>
      <c r="P114" s="181">
        <f t="shared" si="34"/>
        <v>0</v>
      </c>
    </row>
    <row r="115" spans="2:16" ht="37.5" customHeight="1">
      <c r="B115" s="109"/>
      <c r="C115" s="118" t="s">
        <v>160</v>
      </c>
      <c r="D115" s="128">
        <v>19</v>
      </c>
      <c r="E115" s="119" t="s">
        <v>163</v>
      </c>
      <c r="F115" s="119" t="s">
        <v>48</v>
      </c>
      <c r="G115" s="119" t="s">
        <v>123</v>
      </c>
      <c r="H115" s="119" t="s">
        <v>566</v>
      </c>
      <c r="I115" s="103">
        <v>0</v>
      </c>
      <c r="J115" s="111">
        <v>240</v>
      </c>
      <c r="K115" s="113">
        <f>Прил.4!O294</f>
        <v>0</v>
      </c>
      <c r="L115" s="113">
        <f>Прил.4!P294</f>
        <v>0</v>
      </c>
      <c r="M115" s="113">
        <f>Прил.4!Q294</f>
        <v>600000</v>
      </c>
      <c r="N115" s="113">
        <f>Прил.4!R294</f>
        <v>0</v>
      </c>
      <c r="O115" s="113">
        <f>Прил.4!S294</f>
        <v>0</v>
      </c>
      <c r="P115" s="181">
        <f>Прил.4!T294</f>
        <v>0</v>
      </c>
    </row>
    <row r="116" spans="2:16" ht="35.25" customHeight="1">
      <c r="B116" s="109"/>
      <c r="C116" s="14" t="s">
        <v>571</v>
      </c>
      <c r="D116" s="128">
        <v>19</v>
      </c>
      <c r="E116" s="119" t="s">
        <v>163</v>
      </c>
      <c r="F116" s="119" t="s">
        <v>48</v>
      </c>
      <c r="G116" s="119" t="s">
        <v>123</v>
      </c>
      <c r="H116" s="119" t="s">
        <v>570</v>
      </c>
      <c r="I116" s="103">
        <v>0</v>
      </c>
      <c r="J116" s="111"/>
      <c r="K116" s="113">
        <f t="shared" si="34"/>
        <v>0</v>
      </c>
      <c r="L116" s="113">
        <f t="shared" si="34"/>
        <v>0</v>
      </c>
      <c r="M116" s="113">
        <f t="shared" si="34"/>
        <v>700000</v>
      </c>
      <c r="N116" s="113">
        <f t="shared" si="34"/>
        <v>0</v>
      </c>
      <c r="O116" s="113">
        <f t="shared" si="34"/>
        <v>0</v>
      </c>
      <c r="P116" s="181">
        <f t="shared" si="34"/>
        <v>0</v>
      </c>
    </row>
    <row r="117" spans="2:16" ht="35.25" customHeight="1">
      <c r="B117" s="109"/>
      <c r="C117" s="155" t="s">
        <v>160</v>
      </c>
      <c r="D117" s="128">
        <v>19</v>
      </c>
      <c r="E117" s="119" t="s">
        <v>163</v>
      </c>
      <c r="F117" s="119" t="s">
        <v>48</v>
      </c>
      <c r="G117" s="119" t="s">
        <v>123</v>
      </c>
      <c r="H117" s="119" t="s">
        <v>570</v>
      </c>
      <c r="I117" s="103">
        <v>0</v>
      </c>
      <c r="J117" s="111">
        <v>240</v>
      </c>
      <c r="K117" s="113">
        <f>Прил.4!O298</f>
        <v>0</v>
      </c>
      <c r="L117" s="113">
        <f>Прил.4!P298</f>
        <v>0</v>
      </c>
      <c r="M117" s="113">
        <f>Прил.4!Q298</f>
        <v>700000</v>
      </c>
      <c r="N117" s="113">
        <f>Прил.4!R298</f>
        <v>0</v>
      </c>
      <c r="O117" s="113">
        <f>Прил.4!S298</f>
        <v>0</v>
      </c>
      <c r="P117" s="181">
        <f>Прил.4!T298</f>
        <v>0</v>
      </c>
    </row>
    <row r="118" spans="2:16" ht="35.25" hidden="1" customHeight="1">
      <c r="B118" s="109"/>
      <c r="C118" s="14" t="s">
        <v>427</v>
      </c>
      <c r="D118" s="128">
        <v>19</v>
      </c>
      <c r="E118" s="119" t="s">
        <v>163</v>
      </c>
      <c r="F118" s="119" t="s">
        <v>48</v>
      </c>
      <c r="G118" s="119" t="s">
        <v>123</v>
      </c>
      <c r="H118" s="119" t="s">
        <v>278</v>
      </c>
      <c r="I118" s="103">
        <v>0</v>
      </c>
      <c r="J118" s="111"/>
      <c r="K118" s="113">
        <f t="shared" si="34"/>
        <v>0</v>
      </c>
      <c r="L118" s="113">
        <f t="shared" si="34"/>
        <v>0</v>
      </c>
      <c r="M118" s="113">
        <f t="shared" si="34"/>
        <v>0</v>
      </c>
      <c r="N118" s="113">
        <f t="shared" si="34"/>
        <v>0</v>
      </c>
      <c r="O118" s="113">
        <f t="shared" si="34"/>
        <v>0</v>
      </c>
      <c r="P118" s="181">
        <f t="shared" si="34"/>
        <v>0</v>
      </c>
    </row>
    <row r="119" spans="2:16" ht="35.25" hidden="1" customHeight="1">
      <c r="B119" s="109"/>
      <c r="C119" s="155" t="s">
        <v>160</v>
      </c>
      <c r="D119" s="128">
        <v>19</v>
      </c>
      <c r="E119" s="119" t="s">
        <v>163</v>
      </c>
      <c r="F119" s="119" t="s">
        <v>48</v>
      </c>
      <c r="G119" s="119" t="s">
        <v>123</v>
      </c>
      <c r="H119" s="119" t="s">
        <v>278</v>
      </c>
      <c r="I119" s="103">
        <v>0</v>
      </c>
      <c r="J119" s="111">
        <v>240</v>
      </c>
      <c r="K119" s="113">
        <f>Прил.4!O308</f>
        <v>0</v>
      </c>
      <c r="L119" s="113">
        <f>Прил.4!P308</f>
        <v>0</v>
      </c>
      <c r="M119" s="113">
        <f>Прил.4!Q308</f>
        <v>0</v>
      </c>
      <c r="N119" s="113">
        <f>Прил.4!R308</f>
        <v>0</v>
      </c>
      <c r="O119" s="113">
        <f>Прил.4!S308</f>
        <v>0</v>
      </c>
      <c r="P119" s="181">
        <f>Прил.4!T308</f>
        <v>0</v>
      </c>
    </row>
    <row r="120" spans="2:16" ht="35.25" customHeight="1">
      <c r="B120" s="109"/>
      <c r="C120" s="14" t="s">
        <v>568</v>
      </c>
      <c r="D120" s="128">
        <v>19</v>
      </c>
      <c r="E120" s="119" t="s">
        <v>163</v>
      </c>
      <c r="F120" s="119" t="s">
        <v>48</v>
      </c>
      <c r="G120" s="119" t="s">
        <v>123</v>
      </c>
      <c r="H120" s="119" t="s">
        <v>249</v>
      </c>
      <c r="I120" s="103">
        <v>0</v>
      </c>
      <c r="J120" s="111"/>
      <c r="K120" s="113">
        <f t="shared" si="34"/>
        <v>0</v>
      </c>
      <c r="L120" s="113">
        <f t="shared" si="34"/>
        <v>0</v>
      </c>
      <c r="M120" s="113">
        <f t="shared" si="34"/>
        <v>1251375.8999999999</v>
      </c>
      <c r="N120" s="113">
        <f t="shared" si="34"/>
        <v>0</v>
      </c>
      <c r="O120" s="113">
        <f t="shared" si="34"/>
        <v>0</v>
      </c>
      <c r="P120" s="181">
        <f t="shared" si="34"/>
        <v>0</v>
      </c>
    </row>
    <row r="121" spans="2:16" ht="35.25" customHeight="1">
      <c r="B121" s="109"/>
      <c r="C121" s="155" t="s">
        <v>160</v>
      </c>
      <c r="D121" s="128">
        <v>19</v>
      </c>
      <c r="E121" s="119" t="s">
        <v>163</v>
      </c>
      <c r="F121" s="119" t="s">
        <v>48</v>
      </c>
      <c r="G121" s="119" t="s">
        <v>123</v>
      </c>
      <c r="H121" s="119" t="s">
        <v>249</v>
      </c>
      <c r="I121" s="103">
        <v>0</v>
      </c>
      <c r="J121" s="111">
        <v>240</v>
      </c>
      <c r="K121" s="113">
        <f>Прил.4!O302</f>
        <v>0</v>
      </c>
      <c r="L121" s="113">
        <f>Прил.4!P302</f>
        <v>0</v>
      </c>
      <c r="M121" s="113">
        <f>Прил.4!Q302</f>
        <v>1251375.8999999999</v>
      </c>
      <c r="N121" s="113">
        <f>Прил.4!R302</f>
        <v>0</v>
      </c>
      <c r="O121" s="113">
        <f>Прил.4!S302</f>
        <v>0</v>
      </c>
      <c r="P121" s="181">
        <f>Прил.4!T302</f>
        <v>0</v>
      </c>
    </row>
    <row r="122" spans="2:16" ht="35.25" hidden="1" customHeight="1">
      <c r="B122" s="109"/>
      <c r="C122" s="14" t="s">
        <v>429</v>
      </c>
      <c r="D122" s="128">
        <v>19</v>
      </c>
      <c r="E122" s="119" t="s">
        <v>163</v>
      </c>
      <c r="F122" s="119" t="s">
        <v>48</v>
      </c>
      <c r="G122" s="119" t="s">
        <v>123</v>
      </c>
      <c r="H122" s="119" t="s">
        <v>280</v>
      </c>
      <c r="I122" s="103">
        <v>0</v>
      </c>
      <c r="J122" s="111"/>
      <c r="K122" s="113">
        <f t="shared" si="34"/>
        <v>0</v>
      </c>
      <c r="L122" s="113">
        <f t="shared" si="34"/>
        <v>0</v>
      </c>
      <c r="M122" s="113">
        <f t="shared" si="34"/>
        <v>0</v>
      </c>
      <c r="N122" s="113">
        <f>Прил.4!R317</f>
        <v>0</v>
      </c>
      <c r="O122" s="113">
        <f t="shared" si="34"/>
        <v>0</v>
      </c>
      <c r="P122" s="181">
        <f t="shared" si="34"/>
        <v>0</v>
      </c>
    </row>
    <row r="123" spans="2:16" ht="35.25" hidden="1" customHeight="1">
      <c r="B123" s="109"/>
      <c r="C123" s="155" t="s">
        <v>160</v>
      </c>
      <c r="D123" s="128">
        <v>19</v>
      </c>
      <c r="E123" s="119" t="s">
        <v>163</v>
      </c>
      <c r="F123" s="119" t="s">
        <v>48</v>
      </c>
      <c r="G123" s="119" t="s">
        <v>123</v>
      </c>
      <c r="H123" s="119" t="s">
        <v>280</v>
      </c>
      <c r="I123" s="103">
        <v>0</v>
      </c>
      <c r="J123" s="111">
        <v>240</v>
      </c>
      <c r="K123" s="113">
        <f>Прил.4!O316</f>
        <v>0</v>
      </c>
      <c r="L123" s="113">
        <f>Прил.4!P316</f>
        <v>0</v>
      </c>
      <c r="M123" s="113">
        <f>Прил.4!Q316</f>
        <v>0</v>
      </c>
      <c r="N123" s="113">
        <f>Прил.4!R316</f>
        <v>0</v>
      </c>
      <c r="O123" s="113">
        <f>Прил.4!S316</f>
        <v>0</v>
      </c>
      <c r="P123" s="181">
        <f>Прил.4!T316</f>
        <v>0</v>
      </c>
    </row>
    <row r="124" spans="2:16" ht="35.25" customHeight="1">
      <c r="B124" s="109"/>
      <c r="C124" s="14" t="s">
        <v>569</v>
      </c>
      <c r="D124" s="128">
        <v>19</v>
      </c>
      <c r="E124" s="119" t="s">
        <v>163</v>
      </c>
      <c r="F124" s="119" t="s">
        <v>48</v>
      </c>
      <c r="G124" s="119" t="s">
        <v>123</v>
      </c>
      <c r="H124" s="119" t="s">
        <v>524</v>
      </c>
      <c r="I124" s="103">
        <v>0</v>
      </c>
      <c r="J124" s="111"/>
      <c r="K124" s="113">
        <f>Прил.4!O329</f>
        <v>0</v>
      </c>
      <c r="L124" s="113">
        <f>Прил.4!P329</f>
        <v>0</v>
      </c>
      <c r="M124" s="113">
        <f>Прил.4!Q329</f>
        <v>0</v>
      </c>
      <c r="N124" s="113">
        <f>Прил.4!R329</f>
        <v>0</v>
      </c>
      <c r="O124" s="113">
        <f>Прил.4!S329</f>
        <v>202717.94</v>
      </c>
      <c r="P124" s="181">
        <f>Прил.4!T317</f>
        <v>0</v>
      </c>
    </row>
    <row r="125" spans="2:16" ht="35.25" customHeight="1">
      <c r="B125" s="109"/>
      <c r="C125" s="155" t="s">
        <v>160</v>
      </c>
      <c r="D125" s="128">
        <v>19</v>
      </c>
      <c r="E125" s="119" t="s">
        <v>163</v>
      </c>
      <c r="F125" s="119" t="s">
        <v>48</v>
      </c>
      <c r="G125" s="119" t="s">
        <v>123</v>
      </c>
      <c r="H125" s="119" t="s">
        <v>524</v>
      </c>
      <c r="I125" s="103">
        <v>0</v>
      </c>
      <c r="J125" s="111">
        <v>240</v>
      </c>
      <c r="K125" s="113">
        <f>Прил.4!O330</f>
        <v>0</v>
      </c>
      <c r="L125" s="113">
        <f>Прил.4!P330</f>
        <v>0</v>
      </c>
      <c r="M125" s="113">
        <f>Прил.4!Q330</f>
        <v>0</v>
      </c>
      <c r="N125" s="113">
        <f>Прил.4!R330</f>
        <v>0</v>
      </c>
      <c r="O125" s="113">
        <f>Прил.4!S330</f>
        <v>202717.94</v>
      </c>
      <c r="P125" s="181">
        <f>Прил.4!T330</f>
        <v>0</v>
      </c>
    </row>
    <row r="126" spans="2:16" ht="35.25" hidden="1" customHeight="1">
      <c r="B126" s="109"/>
      <c r="C126" s="14" t="s">
        <v>451</v>
      </c>
      <c r="D126" s="128">
        <v>19</v>
      </c>
      <c r="E126" s="119" t="s">
        <v>163</v>
      </c>
      <c r="F126" s="119" t="s">
        <v>48</v>
      </c>
      <c r="G126" s="119" t="s">
        <v>123</v>
      </c>
      <c r="H126" s="119" t="s">
        <v>281</v>
      </c>
      <c r="I126" s="103">
        <v>0</v>
      </c>
      <c r="J126" s="111"/>
      <c r="K126" s="113">
        <f>Прил.4!O323</f>
        <v>0</v>
      </c>
      <c r="L126" s="113">
        <v>0</v>
      </c>
      <c r="M126" s="113">
        <f>Прил.4!Q323</f>
        <v>0</v>
      </c>
      <c r="N126" s="113">
        <f>Прил.4!R323</f>
        <v>0</v>
      </c>
      <c r="O126" s="113">
        <f>Прил.4!S323</f>
        <v>0</v>
      </c>
      <c r="P126" s="181">
        <f>Прил.4!T323</f>
        <v>0</v>
      </c>
    </row>
    <row r="127" spans="2:16" ht="35.25" hidden="1" customHeight="1">
      <c r="B127" s="109"/>
      <c r="C127" s="155" t="s">
        <v>160</v>
      </c>
      <c r="D127" s="128">
        <v>19</v>
      </c>
      <c r="E127" s="119" t="s">
        <v>163</v>
      </c>
      <c r="F127" s="119" t="s">
        <v>48</v>
      </c>
      <c r="G127" s="119" t="s">
        <v>123</v>
      </c>
      <c r="H127" s="119" t="s">
        <v>281</v>
      </c>
      <c r="I127" s="103">
        <v>0</v>
      </c>
      <c r="J127" s="111">
        <v>240</v>
      </c>
      <c r="K127" s="113">
        <f>Прил.4!O324</f>
        <v>0</v>
      </c>
      <c r="L127" s="113">
        <f>Прил.4!P324</f>
        <v>0</v>
      </c>
      <c r="M127" s="113">
        <f>Прил.4!Q324</f>
        <v>0</v>
      </c>
      <c r="N127" s="113">
        <f>Прил.4!R324</f>
        <v>0</v>
      </c>
      <c r="O127" s="113">
        <f>Прил.4!S324</f>
        <v>0</v>
      </c>
      <c r="P127" s="181">
        <f>Прил.4!T324</f>
        <v>0</v>
      </c>
    </row>
    <row r="128" spans="2:16" ht="35.25" hidden="1" customHeight="1">
      <c r="B128" s="109"/>
      <c r="C128" s="14" t="s">
        <v>430</v>
      </c>
      <c r="D128" s="128">
        <v>19</v>
      </c>
      <c r="E128" s="119" t="s">
        <v>163</v>
      </c>
      <c r="F128" s="119" t="s">
        <v>48</v>
      </c>
      <c r="G128" s="119" t="s">
        <v>123</v>
      </c>
      <c r="H128" s="119" t="s">
        <v>58</v>
      </c>
      <c r="I128" s="103">
        <v>0</v>
      </c>
      <c r="J128" s="111"/>
      <c r="K128" s="113">
        <f>Прил.4!O326</f>
        <v>0</v>
      </c>
      <c r="L128" s="113">
        <f>Прил.4!P326</f>
        <v>0</v>
      </c>
      <c r="M128" s="113">
        <f>Прил.4!Q326</f>
        <v>0</v>
      </c>
      <c r="N128" s="113">
        <f>Прил.4!R326</f>
        <v>0</v>
      </c>
      <c r="O128" s="113">
        <f>Прил.4!S326</f>
        <v>0</v>
      </c>
      <c r="P128" s="181">
        <f>Прил.4!T326</f>
        <v>0</v>
      </c>
    </row>
    <row r="129" spans="2:16" ht="35.25" hidden="1" customHeight="1">
      <c r="B129" s="109"/>
      <c r="C129" s="155" t="s">
        <v>160</v>
      </c>
      <c r="D129" s="128">
        <v>19</v>
      </c>
      <c r="E129" s="119" t="s">
        <v>163</v>
      </c>
      <c r="F129" s="119" t="s">
        <v>48</v>
      </c>
      <c r="G129" s="119" t="s">
        <v>123</v>
      </c>
      <c r="H129" s="119" t="s">
        <v>58</v>
      </c>
      <c r="I129" s="103">
        <v>0</v>
      </c>
      <c r="J129" s="111">
        <v>240</v>
      </c>
      <c r="K129" s="113">
        <f>Прил.4!O327</f>
        <v>0</v>
      </c>
      <c r="L129" s="113">
        <v>0</v>
      </c>
      <c r="M129" s="113">
        <v>0</v>
      </c>
      <c r="N129" s="113">
        <v>0</v>
      </c>
      <c r="O129" s="113">
        <v>0</v>
      </c>
      <c r="P129" s="181">
        <v>0</v>
      </c>
    </row>
    <row r="130" spans="2:16" ht="35.25" hidden="1" customHeight="1">
      <c r="B130" s="109"/>
      <c r="C130" s="14" t="s">
        <v>431</v>
      </c>
      <c r="D130" s="128">
        <v>19</v>
      </c>
      <c r="E130" s="119" t="s">
        <v>163</v>
      </c>
      <c r="F130" s="119" t="s">
        <v>48</v>
      </c>
      <c r="G130" s="119" t="s">
        <v>123</v>
      </c>
      <c r="H130" s="119" t="s">
        <v>220</v>
      </c>
      <c r="I130" s="103">
        <v>0</v>
      </c>
      <c r="J130" s="111"/>
      <c r="K130" s="113">
        <f>Прил.4!O331</f>
        <v>0</v>
      </c>
      <c r="L130" s="113">
        <f>Прил.4!P328</f>
        <v>0</v>
      </c>
      <c r="M130" s="113">
        <f>M131</f>
        <v>0</v>
      </c>
      <c r="N130" s="113">
        <f>Прил.4!R328</f>
        <v>0</v>
      </c>
      <c r="O130" s="113">
        <f>Прил.4!S328</f>
        <v>0</v>
      </c>
      <c r="P130" s="181">
        <f>Прил.4!T328</f>
        <v>0</v>
      </c>
    </row>
    <row r="131" spans="2:16" ht="35.25" hidden="1" customHeight="1">
      <c r="B131" s="109"/>
      <c r="C131" s="155" t="s">
        <v>160</v>
      </c>
      <c r="D131" s="128">
        <v>19</v>
      </c>
      <c r="E131" s="119" t="s">
        <v>163</v>
      </c>
      <c r="F131" s="119" t="s">
        <v>48</v>
      </c>
      <c r="G131" s="119" t="s">
        <v>123</v>
      </c>
      <c r="H131" s="119" t="s">
        <v>220</v>
      </c>
      <c r="I131" s="103">
        <v>0</v>
      </c>
      <c r="J131" s="111">
        <v>240</v>
      </c>
      <c r="K131" s="113">
        <f>Прил.4!O332</f>
        <v>0</v>
      </c>
      <c r="L131" s="113">
        <v>0</v>
      </c>
      <c r="M131" s="113">
        <f>Прил.4!Q332</f>
        <v>0</v>
      </c>
      <c r="N131" s="113">
        <v>0</v>
      </c>
      <c r="O131" s="113">
        <v>0</v>
      </c>
      <c r="P131" s="181">
        <v>0</v>
      </c>
    </row>
    <row r="132" spans="2:16" ht="35.25" customHeight="1">
      <c r="B132" s="109"/>
      <c r="C132" s="14" t="s">
        <v>432</v>
      </c>
      <c r="D132" s="128">
        <v>19</v>
      </c>
      <c r="E132" s="119" t="s">
        <v>163</v>
      </c>
      <c r="F132" s="119" t="s">
        <v>48</v>
      </c>
      <c r="G132" s="119" t="s">
        <v>123</v>
      </c>
      <c r="H132" s="119" t="s">
        <v>392</v>
      </c>
      <c r="I132" s="103">
        <v>0</v>
      </c>
      <c r="J132" s="111"/>
      <c r="K132" s="113">
        <f>Прил.4!O335</f>
        <v>0</v>
      </c>
      <c r="L132" s="113">
        <f>Прил.4!P335</f>
        <v>0</v>
      </c>
      <c r="M132" s="113">
        <f>Прил.4!Q335</f>
        <v>0</v>
      </c>
      <c r="N132" s="113">
        <f>Прил.4!R335</f>
        <v>0</v>
      </c>
      <c r="O132" s="113">
        <f>Прил.4!S335</f>
        <v>340000</v>
      </c>
      <c r="P132" s="181">
        <f>Прил.4!T335</f>
        <v>0</v>
      </c>
    </row>
    <row r="133" spans="2:16" ht="35.25" customHeight="1">
      <c r="B133" s="109"/>
      <c r="C133" s="155" t="s">
        <v>160</v>
      </c>
      <c r="D133" s="128">
        <v>19</v>
      </c>
      <c r="E133" s="119" t="s">
        <v>163</v>
      </c>
      <c r="F133" s="119" t="s">
        <v>48</v>
      </c>
      <c r="G133" s="119" t="s">
        <v>123</v>
      </c>
      <c r="H133" s="119" t="s">
        <v>392</v>
      </c>
      <c r="I133" s="103">
        <v>0</v>
      </c>
      <c r="J133" s="111">
        <v>240</v>
      </c>
      <c r="K133" s="113">
        <f>Прил.4!O336</f>
        <v>0</v>
      </c>
      <c r="L133" s="113">
        <f>Прил.4!P336</f>
        <v>0</v>
      </c>
      <c r="M133" s="113">
        <f>Прил.4!Q336</f>
        <v>0</v>
      </c>
      <c r="N133" s="113">
        <f>Прил.4!R336</f>
        <v>0</v>
      </c>
      <c r="O133" s="113">
        <f>Прил.4!S336</f>
        <v>340000</v>
      </c>
      <c r="P133" s="181">
        <f>Прил.4!T336</f>
        <v>0</v>
      </c>
    </row>
    <row r="134" spans="2:16" ht="35.25" hidden="1" customHeight="1">
      <c r="B134" s="109"/>
      <c r="C134" s="14" t="s">
        <v>433</v>
      </c>
      <c r="D134" s="128">
        <v>19</v>
      </c>
      <c r="E134" s="119" t="s">
        <v>163</v>
      </c>
      <c r="F134" s="119" t="s">
        <v>48</v>
      </c>
      <c r="G134" s="119" t="s">
        <v>123</v>
      </c>
      <c r="H134" s="119" t="s">
        <v>393</v>
      </c>
      <c r="I134" s="103">
        <v>0</v>
      </c>
      <c r="J134" s="111"/>
      <c r="K134" s="113">
        <f>Прил.4!O359</f>
        <v>0</v>
      </c>
      <c r="L134" s="113">
        <f>Прил.4!P339</f>
        <v>0</v>
      </c>
      <c r="M134" s="113">
        <f>Прил.4!Q339</f>
        <v>0</v>
      </c>
      <c r="N134" s="113">
        <f>Прил.4!R339</f>
        <v>0</v>
      </c>
      <c r="O134" s="113">
        <f>Прил.4!S339</f>
        <v>0</v>
      </c>
      <c r="P134" s="181">
        <f>Прил.4!T339</f>
        <v>0</v>
      </c>
    </row>
    <row r="135" spans="2:16" ht="35.25" hidden="1" customHeight="1">
      <c r="B135" s="109"/>
      <c r="C135" s="155" t="s">
        <v>160</v>
      </c>
      <c r="D135" s="128">
        <v>19</v>
      </c>
      <c r="E135" s="119" t="s">
        <v>163</v>
      </c>
      <c r="F135" s="119" t="s">
        <v>48</v>
      </c>
      <c r="G135" s="119" t="s">
        <v>123</v>
      </c>
      <c r="H135" s="119" t="s">
        <v>393</v>
      </c>
      <c r="I135" s="103">
        <v>0</v>
      </c>
      <c r="J135" s="111">
        <v>240</v>
      </c>
      <c r="K135" s="113">
        <f>Прил.4!O360</f>
        <v>0</v>
      </c>
      <c r="L135" s="113">
        <f>Прил.4!P360</f>
        <v>0</v>
      </c>
      <c r="M135" s="113">
        <f>Прил.4!Q360</f>
        <v>0</v>
      </c>
      <c r="N135" s="113">
        <f>Прил.4!R360</f>
        <v>0</v>
      </c>
      <c r="O135" s="113">
        <f>Прил.4!S360</f>
        <v>0</v>
      </c>
      <c r="P135" s="181">
        <f>Прил.4!T360</f>
        <v>0</v>
      </c>
    </row>
    <row r="136" spans="2:16" ht="37.5" hidden="1" customHeight="1">
      <c r="B136" s="109"/>
      <c r="C136" s="14" t="s">
        <v>440</v>
      </c>
      <c r="D136" s="128">
        <v>19</v>
      </c>
      <c r="E136" s="119" t="s">
        <v>163</v>
      </c>
      <c r="F136" s="119" t="s">
        <v>48</v>
      </c>
      <c r="G136" s="119" t="s">
        <v>123</v>
      </c>
      <c r="H136" s="119" t="s">
        <v>210</v>
      </c>
      <c r="I136" s="103">
        <v>0</v>
      </c>
      <c r="J136" s="111"/>
      <c r="K136" s="113">
        <f t="shared" ref="K136:P136" si="35">K137</f>
        <v>0</v>
      </c>
      <c r="L136" s="113">
        <f t="shared" si="35"/>
        <v>0</v>
      </c>
      <c r="M136" s="113">
        <f t="shared" si="35"/>
        <v>0</v>
      </c>
      <c r="N136" s="113">
        <f t="shared" si="35"/>
        <v>0</v>
      </c>
      <c r="O136" s="113">
        <f t="shared" si="35"/>
        <v>0</v>
      </c>
      <c r="P136" s="181">
        <f t="shared" si="35"/>
        <v>0</v>
      </c>
    </row>
    <row r="137" spans="2:16" ht="35.25" hidden="1" customHeight="1">
      <c r="B137" s="109"/>
      <c r="C137" s="155" t="s">
        <v>160</v>
      </c>
      <c r="D137" s="128">
        <v>19</v>
      </c>
      <c r="E137" s="119" t="s">
        <v>163</v>
      </c>
      <c r="F137" s="119" t="s">
        <v>48</v>
      </c>
      <c r="G137" s="119" t="s">
        <v>123</v>
      </c>
      <c r="H137" s="119" t="s">
        <v>210</v>
      </c>
      <c r="I137" s="103">
        <v>0</v>
      </c>
      <c r="J137" s="111">
        <v>240</v>
      </c>
      <c r="K137" s="113">
        <f>Прил.4!O342</f>
        <v>0</v>
      </c>
      <c r="L137" s="113">
        <f>Прил.4!P342</f>
        <v>0</v>
      </c>
      <c r="M137" s="113">
        <f>Прил.4!Q342</f>
        <v>0</v>
      </c>
      <c r="N137" s="113">
        <f>Прил.4!R342</f>
        <v>0</v>
      </c>
      <c r="O137" s="113">
        <f>Прил.4!S342</f>
        <v>0</v>
      </c>
      <c r="P137" s="181">
        <f>Прил.4!T342</f>
        <v>0</v>
      </c>
    </row>
    <row r="138" spans="2:16" ht="37.5" hidden="1" customHeight="1">
      <c r="B138" s="109"/>
      <c r="C138" s="14" t="s">
        <v>441</v>
      </c>
      <c r="D138" s="128">
        <v>19</v>
      </c>
      <c r="E138" s="119" t="s">
        <v>163</v>
      </c>
      <c r="F138" s="119" t="s">
        <v>48</v>
      </c>
      <c r="G138" s="119" t="s">
        <v>123</v>
      </c>
      <c r="H138" s="119" t="s">
        <v>442</v>
      </c>
      <c r="I138" s="103">
        <v>0</v>
      </c>
      <c r="J138" s="111"/>
      <c r="K138" s="113">
        <f>K139</f>
        <v>0</v>
      </c>
      <c r="L138" s="113">
        <f t="shared" ref="L138:P156" si="36">L139</f>
        <v>0</v>
      </c>
      <c r="M138" s="113">
        <f t="shared" si="36"/>
        <v>0</v>
      </c>
      <c r="N138" s="113">
        <f t="shared" si="36"/>
        <v>0</v>
      </c>
      <c r="O138" s="113">
        <f t="shared" si="36"/>
        <v>0</v>
      </c>
      <c r="P138" s="181">
        <f t="shared" si="36"/>
        <v>0</v>
      </c>
    </row>
    <row r="139" spans="2:16" ht="35.25" hidden="1" customHeight="1">
      <c r="B139" s="109"/>
      <c r="C139" s="155" t="s">
        <v>160</v>
      </c>
      <c r="D139" s="128">
        <v>19</v>
      </c>
      <c r="E139" s="119" t="s">
        <v>163</v>
      </c>
      <c r="F139" s="119" t="s">
        <v>48</v>
      </c>
      <c r="G139" s="119" t="s">
        <v>123</v>
      </c>
      <c r="H139" s="119" t="s">
        <v>442</v>
      </c>
      <c r="I139" s="103">
        <v>0</v>
      </c>
      <c r="J139" s="111">
        <v>240</v>
      </c>
      <c r="K139" s="113">
        <f>Прил.4!O346</f>
        <v>0</v>
      </c>
      <c r="L139" s="113">
        <f>Прил.4!P346</f>
        <v>0</v>
      </c>
      <c r="M139" s="113">
        <f>Прил.4!Q346</f>
        <v>0</v>
      </c>
      <c r="N139" s="113">
        <f>Прил.4!R346</f>
        <v>0</v>
      </c>
      <c r="O139" s="113">
        <f>Прил.4!S346</f>
        <v>0</v>
      </c>
      <c r="P139" s="181">
        <f>Прил.4!T346</f>
        <v>0</v>
      </c>
    </row>
    <row r="140" spans="2:16" ht="37.5" hidden="1" customHeight="1">
      <c r="B140" s="109"/>
      <c r="C140" s="14" t="s">
        <v>444</v>
      </c>
      <c r="D140" s="128">
        <v>19</v>
      </c>
      <c r="E140" s="119" t="s">
        <v>163</v>
      </c>
      <c r="F140" s="119" t="s">
        <v>48</v>
      </c>
      <c r="G140" s="119" t="s">
        <v>123</v>
      </c>
      <c r="H140" s="119" t="s">
        <v>443</v>
      </c>
      <c r="I140" s="103">
        <v>0</v>
      </c>
      <c r="J140" s="111"/>
      <c r="K140" s="113">
        <f>K141</f>
        <v>0</v>
      </c>
      <c r="L140" s="113">
        <f t="shared" si="36"/>
        <v>0</v>
      </c>
      <c r="M140" s="113">
        <f t="shared" si="36"/>
        <v>0</v>
      </c>
      <c r="N140" s="113">
        <f t="shared" si="36"/>
        <v>0</v>
      </c>
      <c r="O140" s="113">
        <f t="shared" si="36"/>
        <v>0</v>
      </c>
      <c r="P140" s="181">
        <f t="shared" si="36"/>
        <v>0</v>
      </c>
    </row>
    <row r="141" spans="2:16" ht="35.25" hidden="1" customHeight="1">
      <c r="B141" s="109"/>
      <c r="C141" s="155" t="s">
        <v>160</v>
      </c>
      <c r="D141" s="128">
        <v>19</v>
      </c>
      <c r="E141" s="119" t="s">
        <v>163</v>
      </c>
      <c r="F141" s="119" t="s">
        <v>48</v>
      </c>
      <c r="G141" s="119" t="s">
        <v>123</v>
      </c>
      <c r="H141" s="119" t="s">
        <v>443</v>
      </c>
      <c r="I141" s="103">
        <v>0</v>
      </c>
      <c r="J141" s="111">
        <v>240</v>
      </c>
      <c r="K141" s="113">
        <f>Прил.4!O350</f>
        <v>0</v>
      </c>
      <c r="L141" s="113">
        <f>Прил.4!P348</f>
        <v>0</v>
      </c>
      <c r="M141" s="113">
        <f>Прил.4!Q348</f>
        <v>0</v>
      </c>
      <c r="N141" s="113">
        <f>Прил.4!R348</f>
        <v>0</v>
      </c>
      <c r="O141" s="113">
        <f>Прил.4!S348</f>
        <v>0</v>
      </c>
      <c r="P141" s="181">
        <f>Прил.4!T348</f>
        <v>0</v>
      </c>
    </row>
    <row r="142" spans="2:16" ht="37.5" hidden="1" customHeight="1">
      <c r="B142" s="109"/>
      <c r="C142" s="14" t="s">
        <v>446</v>
      </c>
      <c r="D142" s="128">
        <v>19</v>
      </c>
      <c r="E142" s="119" t="s">
        <v>163</v>
      </c>
      <c r="F142" s="119" t="s">
        <v>48</v>
      </c>
      <c r="G142" s="119" t="s">
        <v>123</v>
      </c>
      <c r="H142" s="119" t="s">
        <v>445</v>
      </c>
      <c r="I142" s="103">
        <v>0</v>
      </c>
      <c r="J142" s="111"/>
      <c r="K142" s="113">
        <f>K143</f>
        <v>0</v>
      </c>
      <c r="L142" s="113">
        <f t="shared" si="36"/>
        <v>0</v>
      </c>
      <c r="M142" s="113">
        <f t="shared" si="36"/>
        <v>0</v>
      </c>
      <c r="N142" s="113">
        <f t="shared" si="36"/>
        <v>0</v>
      </c>
      <c r="O142" s="113">
        <f t="shared" si="36"/>
        <v>0</v>
      </c>
      <c r="P142" s="181">
        <f t="shared" si="36"/>
        <v>0</v>
      </c>
    </row>
    <row r="143" spans="2:16" ht="35.25" hidden="1" customHeight="1">
      <c r="B143" s="109"/>
      <c r="C143" s="155" t="s">
        <v>160</v>
      </c>
      <c r="D143" s="128">
        <v>19</v>
      </c>
      <c r="E143" s="119" t="s">
        <v>163</v>
      </c>
      <c r="F143" s="119" t="s">
        <v>48</v>
      </c>
      <c r="G143" s="119" t="s">
        <v>123</v>
      </c>
      <c r="H143" s="119" t="s">
        <v>445</v>
      </c>
      <c r="I143" s="103">
        <v>0</v>
      </c>
      <c r="J143" s="111">
        <v>240</v>
      </c>
      <c r="K143" s="113">
        <f>Прил.4!O354</f>
        <v>0</v>
      </c>
      <c r="L143" s="113">
        <f>Прил.4!P350</f>
        <v>0</v>
      </c>
      <c r="M143" s="113">
        <f>Прил.4!Q350</f>
        <v>0</v>
      </c>
      <c r="N143" s="113">
        <f>Прил.4!R350</f>
        <v>0</v>
      </c>
      <c r="O143" s="113">
        <f>Прил.4!S350</f>
        <v>0</v>
      </c>
      <c r="P143" s="181">
        <f>Прил.4!T350</f>
        <v>0</v>
      </c>
    </row>
    <row r="144" spans="2:16" ht="37.5" hidden="1" customHeight="1">
      <c r="B144" s="109"/>
      <c r="C144" s="14" t="s">
        <v>489</v>
      </c>
      <c r="D144" s="128">
        <v>19</v>
      </c>
      <c r="E144" s="119" t="s">
        <v>163</v>
      </c>
      <c r="F144" s="119" t="s">
        <v>48</v>
      </c>
      <c r="G144" s="119" t="s">
        <v>123</v>
      </c>
      <c r="H144" s="119" t="s">
        <v>490</v>
      </c>
      <c r="I144" s="103">
        <v>0</v>
      </c>
      <c r="J144" s="111"/>
      <c r="K144" s="113">
        <f>K145</f>
        <v>0</v>
      </c>
      <c r="L144" s="113">
        <f t="shared" si="36"/>
        <v>0</v>
      </c>
      <c r="M144" s="113">
        <f t="shared" si="36"/>
        <v>0</v>
      </c>
      <c r="N144" s="113">
        <f t="shared" si="36"/>
        <v>0</v>
      </c>
      <c r="O144" s="113">
        <f t="shared" si="36"/>
        <v>0</v>
      </c>
      <c r="P144" s="181">
        <f t="shared" si="36"/>
        <v>0</v>
      </c>
    </row>
    <row r="145" spans="2:16" ht="35.25" hidden="1" customHeight="1">
      <c r="B145" s="109"/>
      <c r="C145" s="155" t="s">
        <v>160</v>
      </c>
      <c r="D145" s="128">
        <v>19</v>
      </c>
      <c r="E145" s="119" t="s">
        <v>163</v>
      </c>
      <c r="F145" s="119" t="s">
        <v>48</v>
      </c>
      <c r="G145" s="119" t="s">
        <v>123</v>
      </c>
      <c r="H145" s="119" t="s">
        <v>490</v>
      </c>
      <c r="I145" s="103">
        <v>0</v>
      </c>
      <c r="J145" s="111">
        <v>240</v>
      </c>
      <c r="K145" s="113">
        <f>Прил.4!O354</f>
        <v>0</v>
      </c>
      <c r="L145" s="113">
        <f>Прил.4!P354</f>
        <v>0</v>
      </c>
      <c r="M145" s="113">
        <f>Прил.4!Q354</f>
        <v>0</v>
      </c>
      <c r="N145" s="113">
        <f>Прил.4!R354</f>
        <v>0</v>
      </c>
      <c r="O145" s="113">
        <f>Прил.4!S354</f>
        <v>0</v>
      </c>
      <c r="P145" s="181">
        <f>Прил.4!T354</f>
        <v>0</v>
      </c>
    </row>
    <row r="146" spans="2:16" ht="37.5" hidden="1" customHeight="1">
      <c r="B146" s="109"/>
      <c r="C146" s="14" t="s">
        <v>498</v>
      </c>
      <c r="D146" s="128">
        <v>19</v>
      </c>
      <c r="E146" s="119" t="s">
        <v>163</v>
      </c>
      <c r="F146" s="119" t="s">
        <v>48</v>
      </c>
      <c r="G146" s="119" t="s">
        <v>123</v>
      </c>
      <c r="H146" s="119" t="s">
        <v>497</v>
      </c>
      <c r="I146" s="103">
        <v>0</v>
      </c>
      <c r="J146" s="111"/>
      <c r="K146" s="113">
        <f>K147</f>
        <v>0</v>
      </c>
      <c r="L146" s="113">
        <f t="shared" si="36"/>
        <v>0</v>
      </c>
      <c r="M146" s="113">
        <f t="shared" si="36"/>
        <v>0</v>
      </c>
      <c r="N146" s="113">
        <f t="shared" si="36"/>
        <v>0</v>
      </c>
      <c r="O146" s="113">
        <f t="shared" si="36"/>
        <v>0</v>
      </c>
      <c r="P146" s="181">
        <f t="shared" si="36"/>
        <v>0</v>
      </c>
    </row>
    <row r="147" spans="2:16" ht="35.25" hidden="1" customHeight="1">
      <c r="B147" s="109"/>
      <c r="C147" s="155" t="s">
        <v>160</v>
      </c>
      <c r="D147" s="128">
        <v>19</v>
      </c>
      <c r="E147" s="119" t="s">
        <v>163</v>
      </c>
      <c r="F147" s="119" t="s">
        <v>48</v>
      </c>
      <c r="G147" s="119" t="s">
        <v>123</v>
      </c>
      <c r="H147" s="119" t="s">
        <v>497</v>
      </c>
      <c r="I147" s="103">
        <v>0</v>
      </c>
      <c r="J147" s="111">
        <v>240</v>
      </c>
      <c r="K147" s="113">
        <f>Прил.4!O362</f>
        <v>0</v>
      </c>
      <c r="L147" s="113">
        <f>Прил.4!P354</f>
        <v>0</v>
      </c>
      <c r="M147" s="113">
        <f>Прил.4!Q364</f>
        <v>0</v>
      </c>
      <c r="N147" s="113">
        <f>Прил.4!R364</f>
        <v>0</v>
      </c>
      <c r="O147" s="113">
        <f>Прил.4!S364</f>
        <v>0</v>
      </c>
      <c r="P147" s="181">
        <f>Прил.4!T364</f>
        <v>0</v>
      </c>
    </row>
    <row r="148" spans="2:16" ht="37.5" hidden="1" customHeight="1">
      <c r="B148" s="109"/>
      <c r="C148" s="14" t="s">
        <v>499</v>
      </c>
      <c r="D148" s="128">
        <v>19</v>
      </c>
      <c r="E148" s="119" t="s">
        <v>163</v>
      </c>
      <c r="F148" s="119" t="s">
        <v>48</v>
      </c>
      <c r="G148" s="119" t="s">
        <v>123</v>
      </c>
      <c r="H148" s="119" t="s">
        <v>500</v>
      </c>
      <c r="I148" s="103">
        <v>0</v>
      </c>
      <c r="J148" s="111"/>
      <c r="K148" s="113">
        <f>K149</f>
        <v>0</v>
      </c>
      <c r="L148" s="113">
        <f t="shared" si="36"/>
        <v>0</v>
      </c>
      <c r="M148" s="113">
        <f t="shared" si="36"/>
        <v>0</v>
      </c>
      <c r="N148" s="113">
        <f t="shared" si="36"/>
        <v>0</v>
      </c>
      <c r="O148" s="113">
        <f t="shared" si="36"/>
        <v>0</v>
      </c>
      <c r="P148" s="181">
        <f t="shared" si="36"/>
        <v>0</v>
      </c>
    </row>
    <row r="149" spans="2:16" ht="35.25" hidden="1" customHeight="1">
      <c r="B149" s="109"/>
      <c r="C149" s="155" t="s">
        <v>160</v>
      </c>
      <c r="D149" s="128">
        <v>19</v>
      </c>
      <c r="E149" s="119" t="s">
        <v>163</v>
      </c>
      <c r="F149" s="119" t="s">
        <v>48</v>
      </c>
      <c r="G149" s="119" t="s">
        <v>123</v>
      </c>
      <c r="H149" s="119" t="s">
        <v>500</v>
      </c>
      <c r="I149" s="103">
        <v>0</v>
      </c>
      <c r="J149" s="111">
        <v>240</v>
      </c>
      <c r="K149" s="113">
        <f>Прил.4!O366</f>
        <v>0</v>
      </c>
      <c r="L149" s="113">
        <f>Прил.4!P366</f>
        <v>0</v>
      </c>
      <c r="M149" s="113">
        <f>Прил.4!Q366</f>
        <v>0</v>
      </c>
      <c r="N149" s="113">
        <f>Прил.4!R366</f>
        <v>0</v>
      </c>
      <c r="O149" s="113">
        <f>Прил.4!S366</f>
        <v>0</v>
      </c>
      <c r="P149" s="181">
        <f>Прил.4!T366</f>
        <v>0</v>
      </c>
    </row>
    <row r="150" spans="2:16" ht="35.25" hidden="1" customHeight="1">
      <c r="B150" s="109"/>
      <c r="C150" s="14" t="s">
        <v>548</v>
      </c>
      <c r="D150" s="128">
        <v>19</v>
      </c>
      <c r="E150" s="119" t="s">
        <v>163</v>
      </c>
      <c r="F150" s="119" t="s">
        <v>48</v>
      </c>
      <c r="G150" s="119" t="s">
        <v>123</v>
      </c>
      <c r="H150" s="119" t="s">
        <v>547</v>
      </c>
      <c r="I150" s="103">
        <v>0</v>
      </c>
      <c r="J150" s="111"/>
      <c r="K150" s="113">
        <f>K151</f>
        <v>0</v>
      </c>
      <c r="L150" s="113">
        <f t="shared" si="36"/>
        <v>0</v>
      </c>
      <c r="M150" s="113">
        <f t="shared" si="36"/>
        <v>0</v>
      </c>
      <c r="N150" s="113">
        <f t="shared" si="36"/>
        <v>0</v>
      </c>
      <c r="O150" s="113">
        <f t="shared" si="36"/>
        <v>0</v>
      </c>
      <c r="P150" s="181">
        <f t="shared" si="36"/>
        <v>0</v>
      </c>
    </row>
    <row r="151" spans="2:16" ht="35.25" hidden="1" customHeight="1">
      <c r="B151" s="109"/>
      <c r="C151" s="155" t="s">
        <v>160</v>
      </c>
      <c r="D151" s="128">
        <v>19</v>
      </c>
      <c r="E151" s="119" t="s">
        <v>163</v>
      </c>
      <c r="F151" s="119" t="s">
        <v>48</v>
      </c>
      <c r="G151" s="119" t="s">
        <v>123</v>
      </c>
      <c r="H151" s="119" t="s">
        <v>547</v>
      </c>
      <c r="I151" s="103">
        <v>0</v>
      </c>
      <c r="J151" s="111">
        <v>240</v>
      </c>
      <c r="K151" s="113">
        <f>Прил.4!O372</f>
        <v>0</v>
      </c>
      <c r="L151" s="113">
        <f>Прил.4!P368</f>
        <v>0</v>
      </c>
      <c r="M151" s="113">
        <f>Прил.4!Q368</f>
        <v>0</v>
      </c>
      <c r="N151" s="113">
        <f>Прил.4!R368</f>
        <v>0</v>
      </c>
      <c r="O151" s="113">
        <v>0</v>
      </c>
      <c r="P151" s="181">
        <f>Прил.4!T368</f>
        <v>0</v>
      </c>
    </row>
    <row r="152" spans="2:16" ht="35.25" hidden="1" customHeight="1">
      <c r="B152" s="109"/>
      <c r="C152" s="14" t="s">
        <v>549</v>
      </c>
      <c r="D152" s="128">
        <v>19</v>
      </c>
      <c r="E152" s="119" t="s">
        <v>163</v>
      </c>
      <c r="F152" s="119" t="s">
        <v>48</v>
      </c>
      <c r="G152" s="119" t="s">
        <v>123</v>
      </c>
      <c r="H152" s="119" t="s">
        <v>121</v>
      </c>
      <c r="I152" s="103">
        <v>0</v>
      </c>
      <c r="J152" s="111"/>
      <c r="K152" s="113">
        <f>K153</f>
        <v>0</v>
      </c>
      <c r="L152" s="113">
        <f t="shared" si="36"/>
        <v>0</v>
      </c>
      <c r="M152" s="113">
        <f t="shared" si="36"/>
        <v>0</v>
      </c>
      <c r="N152" s="113">
        <f t="shared" si="36"/>
        <v>0</v>
      </c>
      <c r="O152" s="113">
        <f t="shared" si="36"/>
        <v>0</v>
      </c>
      <c r="P152" s="181">
        <f t="shared" si="36"/>
        <v>0</v>
      </c>
    </row>
    <row r="153" spans="2:16" ht="35.25" hidden="1" customHeight="1">
      <c r="B153" s="109"/>
      <c r="C153" s="155" t="s">
        <v>160</v>
      </c>
      <c r="D153" s="128">
        <v>19</v>
      </c>
      <c r="E153" s="119" t="s">
        <v>163</v>
      </c>
      <c r="F153" s="119" t="s">
        <v>48</v>
      </c>
      <c r="G153" s="119" t="s">
        <v>123</v>
      </c>
      <c r="H153" s="119" t="s">
        <v>121</v>
      </c>
      <c r="I153" s="103">
        <v>0</v>
      </c>
      <c r="J153" s="111">
        <v>240</v>
      </c>
      <c r="K153" s="113">
        <f>Прил.4!O296</f>
        <v>0</v>
      </c>
      <c r="L153" s="113">
        <f>Прил.4!P370</f>
        <v>0</v>
      </c>
      <c r="M153" s="113">
        <f>Прил.4!Q370</f>
        <v>0</v>
      </c>
      <c r="N153" s="113">
        <f>Прил.4!R370</f>
        <v>0</v>
      </c>
      <c r="O153" s="113">
        <v>0</v>
      </c>
      <c r="P153" s="181">
        <f>Прил.4!T370</f>
        <v>0</v>
      </c>
    </row>
    <row r="154" spans="2:16" ht="37.5" hidden="1" customHeight="1">
      <c r="B154" s="109"/>
      <c r="C154" s="14" t="s">
        <v>517</v>
      </c>
      <c r="D154" s="128">
        <v>19</v>
      </c>
      <c r="E154" s="119" t="s">
        <v>163</v>
      </c>
      <c r="F154" s="119" t="s">
        <v>48</v>
      </c>
      <c r="G154" s="119" t="s">
        <v>165</v>
      </c>
      <c r="H154" s="119" t="s">
        <v>467</v>
      </c>
      <c r="I154" s="103">
        <v>0</v>
      </c>
      <c r="J154" s="111"/>
      <c r="K154" s="113">
        <v>0</v>
      </c>
      <c r="L154" s="113">
        <f t="shared" si="36"/>
        <v>0</v>
      </c>
      <c r="M154" s="113">
        <f t="shared" si="36"/>
        <v>0</v>
      </c>
      <c r="N154" s="113">
        <f t="shared" si="36"/>
        <v>0</v>
      </c>
      <c r="O154" s="113">
        <v>0</v>
      </c>
      <c r="P154" s="181">
        <f t="shared" si="36"/>
        <v>0</v>
      </c>
    </row>
    <row r="155" spans="2:16" ht="35.25" hidden="1" customHeight="1">
      <c r="B155" s="109"/>
      <c r="C155" s="155" t="s">
        <v>160</v>
      </c>
      <c r="D155" s="128">
        <v>19</v>
      </c>
      <c r="E155" s="119" t="s">
        <v>163</v>
      </c>
      <c r="F155" s="119" t="s">
        <v>48</v>
      </c>
      <c r="G155" s="119" t="s">
        <v>165</v>
      </c>
      <c r="H155" s="119" t="s">
        <v>467</v>
      </c>
      <c r="I155" s="103">
        <v>0</v>
      </c>
      <c r="J155" s="111">
        <v>240</v>
      </c>
      <c r="K155" s="113">
        <v>0</v>
      </c>
      <c r="L155" s="113">
        <v>0</v>
      </c>
      <c r="M155" s="113">
        <f>Прил.4!Q366</f>
        <v>0</v>
      </c>
      <c r="N155" s="113">
        <f>Прил.4!R366</f>
        <v>0</v>
      </c>
      <c r="O155" s="113">
        <v>0</v>
      </c>
      <c r="P155" s="181">
        <f>Прил.4!T366</f>
        <v>0</v>
      </c>
    </row>
    <row r="156" spans="2:16" ht="37.5" hidden="1" customHeight="1">
      <c r="B156" s="109"/>
      <c r="C156" s="14" t="s">
        <v>517</v>
      </c>
      <c r="D156" s="128">
        <v>19</v>
      </c>
      <c r="E156" s="119" t="s">
        <v>163</v>
      </c>
      <c r="F156" s="119" t="s">
        <v>48</v>
      </c>
      <c r="G156" s="119" t="s">
        <v>469</v>
      </c>
      <c r="H156" s="119" t="s">
        <v>467</v>
      </c>
      <c r="I156" s="103">
        <v>0</v>
      </c>
      <c r="J156" s="111"/>
      <c r="K156" s="113">
        <f>K157</f>
        <v>0</v>
      </c>
      <c r="L156" s="113">
        <f t="shared" si="36"/>
        <v>0</v>
      </c>
      <c r="M156" s="113">
        <f t="shared" si="36"/>
        <v>0</v>
      </c>
      <c r="N156" s="113">
        <f t="shared" si="36"/>
        <v>0</v>
      </c>
      <c r="O156" s="113">
        <f t="shared" si="36"/>
        <v>0</v>
      </c>
      <c r="P156" s="181">
        <f t="shared" si="36"/>
        <v>0</v>
      </c>
    </row>
    <row r="157" spans="2:16" ht="35.25" hidden="1" customHeight="1">
      <c r="B157" s="109"/>
      <c r="C157" s="155" t="s">
        <v>160</v>
      </c>
      <c r="D157" s="128">
        <v>19</v>
      </c>
      <c r="E157" s="119" t="s">
        <v>163</v>
      </c>
      <c r="F157" s="119" t="s">
        <v>48</v>
      </c>
      <c r="G157" s="119" t="s">
        <v>469</v>
      </c>
      <c r="H157" s="119" t="s">
        <v>467</v>
      </c>
      <c r="I157" s="103">
        <v>0</v>
      </c>
      <c r="J157" s="111">
        <v>240</v>
      </c>
      <c r="K157" s="113">
        <f>Прил.4!O378</f>
        <v>0</v>
      </c>
      <c r="L157" s="113">
        <f>Прил.4!P358</f>
        <v>0</v>
      </c>
      <c r="M157" s="113">
        <f>Прил.4!Q358</f>
        <v>0</v>
      </c>
      <c r="N157" s="113">
        <f>Прил.4!R358</f>
        <v>0</v>
      </c>
      <c r="O157" s="113">
        <f>Прил.4!S358</f>
        <v>0</v>
      </c>
      <c r="P157" s="181">
        <f>Прил.4!T358</f>
        <v>0</v>
      </c>
    </row>
    <row r="158" spans="2:16" ht="18" customHeight="1">
      <c r="B158" s="109"/>
      <c r="C158" s="156" t="s">
        <v>41</v>
      </c>
      <c r="D158" s="128">
        <v>19</v>
      </c>
      <c r="E158" s="119" t="s">
        <v>163</v>
      </c>
      <c r="F158" s="119" t="s">
        <v>49</v>
      </c>
      <c r="G158" s="119" t="s">
        <v>157</v>
      </c>
      <c r="H158" s="119" t="s">
        <v>84</v>
      </c>
      <c r="I158" s="103">
        <v>0</v>
      </c>
      <c r="J158" s="111"/>
      <c r="K158" s="113">
        <f>K160+K162+K164+K166</f>
        <v>2534000.5999999996</v>
      </c>
      <c r="L158" s="113">
        <f>L160+L162+L164</f>
        <v>0</v>
      </c>
      <c r="M158" s="113">
        <f>M160+M162+M164</f>
        <v>1494424.03</v>
      </c>
      <c r="N158" s="113">
        <f>N160+N162+N164</f>
        <v>0</v>
      </c>
      <c r="O158" s="113">
        <f>O160+O162+O164</f>
        <v>2346311.08</v>
      </c>
      <c r="P158" s="181">
        <f>P160+P162+P164</f>
        <v>0</v>
      </c>
    </row>
    <row r="159" spans="2:16" ht="57" customHeight="1">
      <c r="B159" s="109"/>
      <c r="C159" s="122" t="s">
        <v>42</v>
      </c>
      <c r="D159" s="128">
        <v>19</v>
      </c>
      <c r="E159" s="119" t="s">
        <v>163</v>
      </c>
      <c r="F159" s="119" t="s">
        <v>49</v>
      </c>
      <c r="G159" s="119" t="s">
        <v>123</v>
      </c>
      <c r="H159" s="119" t="s">
        <v>62</v>
      </c>
      <c r="I159" s="103">
        <v>0</v>
      </c>
      <c r="J159" s="111"/>
      <c r="K159" s="113">
        <f t="shared" ref="K159:P159" si="37">K160</f>
        <v>700000</v>
      </c>
      <c r="L159" s="113">
        <f t="shared" si="37"/>
        <v>0</v>
      </c>
      <c r="M159" s="113">
        <f t="shared" si="37"/>
        <v>700000</v>
      </c>
      <c r="N159" s="113">
        <f t="shared" si="37"/>
        <v>0</v>
      </c>
      <c r="O159" s="113">
        <f t="shared" si="37"/>
        <v>800000</v>
      </c>
      <c r="P159" s="181">
        <f t="shared" si="37"/>
        <v>0</v>
      </c>
    </row>
    <row r="160" spans="2:16" ht="39" customHeight="1">
      <c r="B160" s="109"/>
      <c r="C160" s="118" t="s">
        <v>160</v>
      </c>
      <c r="D160" s="128">
        <v>19</v>
      </c>
      <c r="E160" s="119" t="s">
        <v>163</v>
      </c>
      <c r="F160" s="119" t="s">
        <v>49</v>
      </c>
      <c r="G160" s="119" t="s">
        <v>123</v>
      </c>
      <c r="H160" s="119" t="s">
        <v>62</v>
      </c>
      <c r="I160" s="103">
        <v>0</v>
      </c>
      <c r="J160" s="111">
        <v>240</v>
      </c>
      <c r="K160" s="113">
        <f>Прил.4!O383</f>
        <v>700000</v>
      </c>
      <c r="L160" s="113">
        <f>Прил.4!P383</f>
        <v>0</v>
      </c>
      <c r="M160" s="113">
        <f>Прил.4!Q383</f>
        <v>700000</v>
      </c>
      <c r="N160" s="113">
        <f>Прил.4!R383</f>
        <v>0</v>
      </c>
      <c r="O160" s="113">
        <f>Прил.4!S383</f>
        <v>800000</v>
      </c>
      <c r="P160" s="181">
        <f>Прил.4!T537</f>
        <v>0</v>
      </c>
    </row>
    <row r="161" spans="2:16" ht="36.75" customHeight="1">
      <c r="B161" s="109"/>
      <c r="C161" s="122" t="s">
        <v>21</v>
      </c>
      <c r="D161" s="128">
        <v>19</v>
      </c>
      <c r="E161" s="119" t="s">
        <v>163</v>
      </c>
      <c r="F161" s="119" t="s">
        <v>49</v>
      </c>
      <c r="G161" s="119" t="s">
        <v>123</v>
      </c>
      <c r="H161" s="119" t="s">
        <v>272</v>
      </c>
      <c r="I161" s="103">
        <v>0</v>
      </c>
      <c r="J161" s="111"/>
      <c r="K161" s="113">
        <f t="shared" ref="K161:P161" si="38">K162</f>
        <v>250000</v>
      </c>
      <c r="L161" s="113">
        <f t="shared" si="38"/>
        <v>0</v>
      </c>
      <c r="M161" s="113">
        <f t="shared" si="38"/>
        <v>220000</v>
      </c>
      <c r="N161" s="113">
        <f t="shared" si="38"/>
        <v>0</v>
      </c>
      <c r="O161" s="113">
        <f t="shared" si="38"/>
        <v>250000</v>
      </c>
      <c r="P161" s="181">
        <f t="shared" si="38"/>
        <v>0</v>
      </c>
    </row>
    <row r="162" spans="2:16" ht="42.75" customHeight="1">
      <c r="B162" s="109"/>
      <c r="C162" s="118" t="s">
        <v>160</v>
      </c>
      <c r="D162" s="128">
        <v>19</v>
      </c>
      <c r="E162" s="119" t="s">
        <v>163</v>
      </c>
      <c r="F162" s="119" t="s">
        <v>49</v>
      </c>
      <c r="G162" s="119" t="s">
        <v>123</v>
      </c>
      <c r="H162" s="119" t="s">
        <v>272</v>
      </c>
      <c r="I162" s="103">
        <v>0</v>
      </c>
      <c r="J162" s="111">
        <v>240</v>
      </c>
      <c r="K162" s="113">
        <f>Прил.4!O387</f>
        <v>250000</v>
      </c>
      <c r="L162" s="113">
        <f>Прил.4!P387</f>
        <v>0</v>
      </c>
      <c r="M162" s="113">
        <f>Прил.4!Q387</f>
        <v>220000</v>
      </c>
      <c r="N162" s="113">
        <f>Прил.4!R387</f>
        <v>0</v>
      </c>
      <c r="O162" s="113">
        <f>Прил.4!S387</f>
        <v>250000</v>
      </c>
      <c r="P162" s="181">
        <f>Прил.4!T387</f>
        <v>0</v>
      </c>
    </row>
    <row r="163" spans="2:16" ht="37.5">
      <c r="B163" s="109"/>
      <c r="C163" s="122" t="s">
        <v>3</v>
      </c>
      <c r="D163" s="128">
        <v>19</v>
      </c>
      <c r="E163" s="119" t="s">
        <v>163</v>
      </c>
      <c r="F163" s="119" t="s">
        <v>49</v>
      </c>
      <c r="G163" s="119" t="s">
        <v>123</v>
      </c>
      <c r="H163" s="119" t="s">
        <v>59</v>
      </c>
      <c r="I163" s="103">
        <v>0</v>
      </c>
      <c r="J163" s="111"/>
      <c r="K163" s="113">
        <f t="shared" ref="K163:P163" si="39">K164</f>
        <v>1584000.5999999999</v>
      </c>
      <c r="L163" s="113">
        <f t="shared" si="39"/>
        <v>0</v>
      </c>
      <c r="M163" s="113">
        <f t="shared" si="39"/>
        <v>574424.03</v>
      </c>
      <c r="N163" s="113">
        <f t="shared" si="39"/>
        <v>0</v>
      </c>
      <c r="O163" s="113">
        <f t="shared" si="39"/>
        <v>1296311.08</v>
      </c>
      <c r="P163" s="181">
        <f t="shared" si="39"/>
        <v>0</v>
      </c>
    </row>
    <row r="164" spans="2:16" s="218" customFormat="1" ht="37.5">
      <c r="B164" s="109"/>
      <c r="C164" s="118" t="s">
        <v>160</v>
      </c>
      <c r="D164" s="128" t="s">
        <v>162</v>
      </c>
      <c r="E164" s="119" t="s">
        <v>163</v>
      </c>
      <c r="F164" s="119" t="s">
        <v>49</v>
      </c>
      <c r="G164" s="119" t="s">
        <v>123</v>
      </c>
      <c r="H164" s="119" t="s">
        <v>59</v>
      </c>
      <c r="I164" s="103">
        <v>0</v>
      </c>
      <c r="J164" s="111">
        <v>240</v>
      </c>
      <c r="K164" s="113">
        <f>Прил.4!O394</f>
        <v>1584000.5999999999</v>
      </c>
      <c r="L164" s="113">
        <f>Прил.4!P394</f>
        <v>0</v>
      </c>
      <c r="M164" s="113">
        <f>Прил.4!Q394</f>
        <v>574424.03</v>
      </c>
      <c r="N164" s="113">
        <f>Прил.4!R394</f>
        <v>0</v>
      </c>
      <c r="O164" s="113">
        <f>Прил.4!S394</f>
        <v>1296311.08</v>
      </c>
      <c r="P164" s="181">
        <f>Прил.4!T394</f>
        <v>0</v>
      </c>
    </row>
    <row r="165" spans="2:16" s="218" customFormat="1" ht="48" hidden="1" customHeight="1">
      <c r="B165" s="132"/>
      <c r="C165" s="136" t="s">
        <v>528</v>
      </c>
      <c r="D165" s="128">
        <v>19</v>
      </c>
      <c r="E165" s="119" t="s">
        <v>163</v>
      </c>
      <c r="F165" s="119" t="s">
        <v>49</v>
      </c>
      <c r="G165" s="119" t="s">
        <v>166</v>
      </c>
      <c r="H165" s="119" t="s">
        <v>527</v>
      </c>
      <c r="I165" s="103">
        <v>0</v>
      </c>
      <c r="J165" s="215"/>
      <c r="K165" s="115">
        <v>0</v>
      </c>
      <c r="L165" s="115">
        <f>L166</f>
        <v>0</v>
      </c>
      <c r="M165" s="115">
        <v>0</v>
      </c>
      <c r="N165" s="115">
        <v>0</v>
      </c>
      <c r="O165" s="115">
        <v>0</v>
      </c>
      <c r="P165" s="182">
        <v>0</v>
      </c>
    </row>
    <row r="166" spans="2:16" s="218" customFormat="1" ht="37.5" hidden="1">
      <c r="B166" s="132"/>
      <c r="C166" s="136" t="s">
        <v>160</v>
      </c>
      <c r="D166" s="128">
        <v>19</v>
      </c>
      <c r="E166" s="119" t="s">
        <v>163</v>
      </c>
      <c r="F166" s="119" t="s">
        <v>49</v>
      </c>
      <c r="G166" s="119" t="s">
        <v>166</v>
      </c>
      <c r="H166" s="119" t="s">
        <v>527</v>
      </c>
      <c r="I166" s="103">
        <v>0</v>
      </c>
      <c r="J166" s="215">
        <v>240</v>
      </c>
      <c r="K166" s="115">
        <v>0</v>
      </c>
      <c r="L166" s="115">
        <f>Прил.4!P403</f>
        <v>0</v>
      </c>
      <c r="M166" s="115">
        <v>0</v>
      </c>
      <c r="N166" s="115">
        <v>0</v>
      </c>
      <c r="O166" s="115">
        <v>0</v>
      </c>
      <c r="P166" s="182">
        <v>0</v>
      </c>
    </row>
    <row r="167" spans="2:16" s="218" customFormat="1" ht="34.5" customHeight="1">
      <c r="B167" s="109"/>
      <c r="C167" s="219" t="s">
        <v>265</v>
      </c>
      <c r="D167" s="128">
        <v>19</v>
      </c>
      <c r="E167" s="119" t="s">
        <v>163</v>
      </c>
      <c r="F167" s="119" t="s">
        <v>51</v>
      </c>
      <c r="G167" s="119" t="s">
        <v>157</v>
      </c>
      <c r="H167" s="119" t="s">
        <v>83</v>
      </c>
      <c r="I167" s="103">
        <v>0</v>
      </c>
      <c r="J167" s="111"/>
      <c r="K167" s="220">
        <f>K168+K170+K172+K174</f>
        <v>1070077.0900000001</v>
      </c>
      <c r="L167" s="220">
        <f t="shared" ref="L167:P167" si="40">L168+L170</f>
        <v>0</v>
      </c>
      <c r="M167" s="220">
        <f t="shared" si="40"/>
        <v>550000</v>
      </c>
      <c r="N167" s="220">
        <f t="shared" si="40"/>
        <v>0</v>
      </c>
      <c r="O167" s="220">
        <f t="shared" si="40"/>
        <v>550000</v>
      </c>
      <c r="P167" s="221">
        <f t="shared" si="40"/>
        <v>0</v>
      </c>
    </row>
    <row r="168" spans="2:16" ht="35.25" customHeight="1">
      <c r="B168" s="143"/>
      <c r="C168" s="14" t="s">
        <v>423</v>
      </c>
      <c r="D168" s="128">
        <v>19</v>
      </c>
      <c r="E168" s="119" t="s">
        <v>163</v>
      </c>
      <c r="F168" s="119" t="s">
        <v>51</v>
      </c>
      <c r="G168" s="119" t="s">
        <v>123</v>
      </c>
      <c r="H168" s="119" t="s">
        <v>275</v>
      </c>
      <c r="I168" s="103">
        <v>0</v>
      </c>
      <c r="J168" s="111"/>
      <c r="K168" s="220">
        <f t="shared" ref="K168:P168" si="41">K169</f>
        <v>555000</v>
      </c>
      <c r="L168" s="220">
        <f t="shared" si="41"/>
        <v>0</v>
      </c>
      <c r="M168" s="220">
        <f t="shared" si="41"/>
        <v>500000</v>
      </c>
      <c r="N168" s="220">
        <f t="shared" si="41"/>
        <v>0</v>
      </c>
      <c r="O168" s="220">
        <f t="shared" si="41"/>
        <v>500000</v>
      </c>
      <c r="P168" s="221">
        <f t="shared" si="41"/>
        <v>0</v>
      </c>
    </row>
    <row r="169" spans="2:16" ht="41.25" customHeight="1">
      <c r="B169" s="143"/>
      <c r="C169" s="136" t="s">
        <v>160</v>
      </c>
      <c r="D169" s="128">
        <v>19</v>
      </c>
      <c r="E169" s="119" t="s">
        <v>163</v>
      </c>
      <c r="F169" s="119" t="s">
        <v>51</v>
      </c>
      <c r="G169" s="119" t="s">
        <v>123</v>
      </c>
      <c r="H169" s="119" t="s">
        <v>275</v>
      </c>
      <c r="I169" s="103">
        <v>0</v>
      </c>
      <c r="J169" s="111">
        <v>240</v>
      </c>
      <c r="K169" s="113">
        <f>Прил.4!O263</f>
        <v>555000</v>
      </c>
      <c r="L169" s="113">
        <f>Прил.4!P263</f>
        <v>0</v>
      </c>
      <c r="M169" s="113">
        <f>Прил.4!Q263</f>
        <v>500000</v>
      </c>
      <c r="N169" s="113">
        <f>Прил.4!R263</f>
        <v>0</v>
      </c>
      <c r="O169" s="113">
        <f>Прил.4!S263</f>
        <v>500000</v>
      </c>
      <c r="P169" s="181">
        <f>Прил.4!T263</f>
        <v>0</v>
      </c>
    </row>
    <row r="170" spans="2:16" ht="39" customHeight="1">
      <c r="B170" s="132"/>
      <c r="C170" s="14" t="s">
        <v>426</v>
      </c>
      <c r="D170" s="128">
        <v>19</v>
      </c>
      <c r="E170" s="119" t="s">
        <v>163</v>
      </c>
      <c r="F170" s="119" t="s">
        <v>51</v>
      </c>
      <c r="G170" s="119" t="s">
        <v>123</v>
      </c>
      <c r="H170" s="119" t="s">
        <v>276</v>
      </c>
      <c r="I170" s="103">
        <v>0</v>
      </c>
      <c r="J170" s="111"/>
      <c r="K170" s="113">
        <f t="shared" ref="K170:P174" si="42">K171</f>
        <v>57000</v>
      </c>
      <c r="L170" s="113">
        <f t="shared" si="42"/>
        <v>0</v>
      </c>
      <c r="M170" s="113">
        <f t="shared" si="42"/>
        <v>50000</v>
      </c>
      <c r="N170" s="113">
        <f t="shared" si="42"/>
        <v>0</v>
      </c>
      <c r="O170" s="113">
        <f t="shared" si="42"/>
        <v>50000</v>
      </c>
      <c r="P170" s="181">
        <f t="shared" si="42"/>
        <v>0</v>
      </c>
    </row>
    <row r="171" spans="2:16" ht="39" customHeight="1">
      <c r="B171" s="132"/>
      <c r="C171" s="136" t="s">
        <v>160</v>
      </c>
      <c r="D171" s="128">
        <v>19</v>
      </c>
      <c r="E171" s="119" t="s">
        <v>163</v>
      </c>
      <c r="F171" s="119" t="s">
        <v>51</v>
      </c>
      <c r="G171" s="119" t="s">
        <v>123</v>
      </c>
      <c r="H171" s="119" t="s">
        <v>276</v>
      </c>
      <c r="I171" s="103">
        <v>0</v>
      </c>
      <c r="J171" s="111">
        <v>240</v>
      </c>
      <c r="K171" s="115">
        <f>Прил.4!O267</f>
        <v>57000</v>
      </c>
      <c r="L171" s="115">
        <f>Прил.4!P267</f>
        <v>0</v>
      </c>
      <c r="M171" s="115">
        <f>Прил.4!Q267</f>
        <v>50000</v>
      </c>
      <c r="N171" s="115">
        <f>Прил.4!R267</f>
        <v>0</v>
      </c>
      <c r="O171" s="115">
        <f>Прил.4!S267</f>
        <v>50000</v>
      </c>
      <c r="P171" s="182">
        <f>Прил.4!T267</f>
        <v>0</v>
      </c>
    </row>
    <row r="172" spans="2:16" ht="39" customHeight="1">
      <c r="B172" s="132"/>
      <c r="C172" s="14" t="s">
        <v>426</v>
      </c>
      <c r="D172" s="128">
        <v>19</v>
      </c>
      <c r="E172" s="119" t="s">
        <v>163</v>
      </c>
      <c r="F172" s="119" t="s">
        <v>51</v>
      </c>
      <c r="G172" s="119" t="s">
        <v>165</v>
      </c>
      <c r="H172" s="119" t="s">
        <v>597</v>
      </c>
      <c r="I172" s="103">
        <v>0</v>
      </c>
      <c r="J172" s="111"/>
      <c r="K172" s="113">
        <f t="shared" si="42"/>
        <v>435173.24</v>
      </c>
      <c r="L172" s="113">
        <f t="shared" si="42"/>
        <v>0</v>
      </c>
      <c r="M172" s="113">
        <f t="shared" si="42"/>
        <v>0</v>
      </c>
      <c r="N172" s="113">
        <f t="shared" si="42"/>
        <v>0</v>
      </c>
      <c r="O172" s="113">
        <f t="shared" si="42"/>
        <v>0</v>
      </c>
      <c r="P172" s="181">
        <f t="shared" si="42"/>
        <v>0</v>
      </c>
    </row>
    <row r="173" spans="2:16" ht="39" customHeight="1">
      <c r="B173" s="132"/>
      <c r="C173" s="136" t="s">
        <v>160</v>
      </c>
      <c r="D173" s="128">
        <v>19</v>
      </c>
      <c r="E173" s="119" t="s">
        <v>163</v>
      </c>
      <c r="F173" s="119" t="s">
        <v>51</v>
      </c>
      <c r="G173" s="119" t="s">
        <v>165</v>
      </c>
      <c r="H173" s="119" t="s">
        <v>597</v>
      </c>
      <c r="I173" s="103">
        <v>0</v>
      </c>
      <c r="J173" s="111">
        <v>240</v>
      </c>
      <c r="K173" s="115">
        <f>Прил.4!O269</f>
        <v>435173.24</v>
      </c>
      <c r="L173" s="115">
        <f>Прил.4!P269</f>
        <v>0</v>
      </c>
      <c r="M173" s="115">
        <f>Прил.4!Q269</f>
        <v>0</v>
      </c>
      <c r="N173" s="115">
        <f>Прил.4!R269</f>
        <v>0</v>
      </c>
      <c r="O173" s="115">
        <f>Прил.4!S269</f>
        <v>0</v>
      </c>
      <c r="P173" s="182">
        <f>Прил.4!T269</f>
        <v>0</v>
      </c>
    </row>
    <row r="174" spans="2:16" ht="39" customHeight="1">
      <c r="B174" s="132"/>
      <c r="C174" s="14" t="s">
        <v>426</v>
      </c>
      <c r="D174" s="128">
        <v>19</v>
      </c>
      <c r="E174" s="119" t="s">
        <v>163</v>
      </c>
      <c r="F174" s="119" t="s">
        <v>51</v>
      </c>
      <c r="G174" s="119" t="s">
        <v>469</v>
      </c>
      <c r="H174" s="119" t="s">
        <v>597</v>
      </c>
      <c r="I174" s="103">
        <v>0</v>
      </c>
      <c r="J174" s="111"/>
      <c r="K174" s="113">
        <f t="shared" si="42"/>
        <v>22903.85</v>
      </c>
      <c r="L174" s="113">
        <f t="shared" si="42"/>
        <v>0</v>
      </c>
      <c r="M174" s="113">
        <f t="shared" si="42"/>
        <v>0</v>
      </c>
      <c r="N174" s="113">
        <f t="shared" si="42"/>
        <v>0</v>
      </c>
      <c r="O174" s="113">
        <f t="shared" si="42"/>
        <v>0</v>
      </c>
      <c r="P174" s="181">
        <f t="shared" si="42"/>
        <v>0</v>
      </c>
    </row>
    <row r="175" spans="2:16" ht="39" customHeight="1">
      <c r="B175" s="132"/>
      <c r="C175" s="136" t="s">
        <v>160</v>
      </c>
      <c r="D175" s="128">
        <v>19</v>
      </c>
      <c r="E175" s="119" t="s">
        <v>163</v>
      </c>
      <c r="F175" s="119" t="s">
        <v>51</v>
      </c>
      <c r="G175" s="119" t="s">
        <v>469</v>
      </c>
      <c r="H175" s="119" t="s">
        <v>597</v>
      </c>
      <c r="I175" s="103">
        <v>0</v>
      </c>
      <c r="J175" s="111">
        <v>240</v>
      </c>
      <c r="K175" s="115">
        <f>Прил.4!O274</f>
        <v>22903.85</v>
      </c>
      <c r="L175" s="115">
        <f>Прил.4!P271</f>
        <v>0</v>
      </c>
      <c r="M175" s="115">
        <f>Прил.4!Q271</f>
        <v>0</v>
      </c>
      <c r="N175" s="115">
        <f>Прил.4!R271</f>
        <v>0</v>
      </c>
      <c r="O175" s="115">
        <f>Прил.4!S271</f>
        <v>0</v>
      </c>
      <c r="P175" s="182">
        <f>Прил.4!T271</f>
        <v>0</v>
      </c>
    </row>
    <row r="176" spans="2:16" ht="55.5" customHeight="1">
      <c r="B176" s="132"/>
      <c r="C176" s="140" t="s">
        <v>410</v>
      </c>
      <c r="D176" s="134">
        <v>19</v>
      </c>
      <c r="E176" s="133" t="s">
        <v>164</v>
      </c>
      <c r="F176" s="133" t="s">
        <v>84</v>
      </c>
      <c r="G176" s="133" t="s">
        <v>157</v>
      </c>
      <c r="H176" s="133" t="s">
        <v>83</v>
      </c>
      <c r="I176" s="103">
        <v>0</v>
      </c>
      <c r="J176" s="124"/>
      <c r="K176" s="115">
        <f t="shared" ref="K176:P176" si="43">K177+K180</f>
        <v>50000</v>
      </c>
      <c r="L176" s="115">
        <f t="shared" si="43"/>
        <v>0</v>
      </c>
      <c r="M176" s="115">
        <f t="shared" si="43"/>
        <v>50000</v>
      </c>
      <c r="N176" s="115">
        <f t="shared" si="43"/>
        <v>0</v>
      </c>
      <c r="O176" s="115">
        <f t="shared" si="43"/>
        <v>50000</v>
      </c>
      <c r="P176" s="182">
        <f t="shared" si="43"/>
        <v>0</v>
      </c>
    </row>
    <row r="177" spans="2:16" ht="35.25" customHeight="1">
      <c r="B177" s="109"/>
      <c r="C177" s="14" t="s">
        <v>4</v>
      </c>
      <c r="D177" s="128">
        <v>19</v>
      </c>
      <c r="E177" s="119" t="s">
        <v>164</v>
      </c>
      <c r="F177" s="119" t="s">
        <v>48</v>
      </c>
      <c r="G177" s="119" t="s">
        <v>157</v>
      </c>
      <c r="H177" s="119" t="s">
        <v>83</v>
      </c>
      <c r="I177" s="103">
        <v>0</v>
      </c>
      <c r="J177" s="111"/>
      <c r="K177" s="113">
        <f>K178</f>
        <v>25000</v>
      </c>
      <c r="L177" s="113">
        <f t="shared" ref="L177:P178" si="44">L178</f>
        <v>0</v>
      </c>
      <c r="M177" s="113">
        <f t="shared" si="44"/>
        <v>25000</v>
      </c>
      <c r="N177" s="113">
        <f t="shared" si="44"/>
        <v>0</v>
      </c>
      <c r="O177" s="113">
        <f t="shared" si="44"/>
        <v>25000</v>
      </c>
      <c r="P177" s="181">
        <f t="shared" si="44"/>
        <v>0</v>
      </c>
    </row>
    <row r="178" spans="2:16" ht="35.25" customHeight="1">
      <c r="B178" s="143"/>
      <c r="C178" s="126" t="s">
        <v>20</v>
      </c>
      <c r="D178" s="128">
        <v>19</v>
      </c>
      <c r="E178" s="119" t="s">
        <v>164</v>
      </c>
      <c r="F178" s="119" t="s">
        <v>48</v>
      </c>
      <c r="G178" s="119" t="s">
        <v>123</v>
      </c>
      <c r="H178" s="119" t="s">
        <v>62</v>
      </c>
      <c r="I178" s="103">
        <v>0</v>
      </c>
      <c r="J178" s="111"/>
      <c r="K178" s="113">
        <f>K179</f>
        <v>25000</v>
      </c>
      <c r="L178" s="113">
        <f t="shared" si="44"/>
        <v>0</v>
      </c>
      <c r="M178" s="113">
        <f t="shared" si="44"/>
        <v>25000</v>
      </c>
      <c r="N178" s="113">
        <f t="shared" si="44"/>
        <v>0</v>
      </c>
      <c r="O178" s="113">
        <f t="shared" si="44"/>
        <v>25000</v>
      </c>
      <c r="P178" s="181">
        <f t="shared" si="44"/>
        <v>0</v>
      </c>
    </row>
    <row r="179" spans="2:16" ht="35.25" customHeight="1">
      <c r="B179" s="144"/>
      <c r="C179" s="118" t="s">
        <v>160</v>
      </c>
      <c r="D179" s="128">
        <v>19</v>
      </c>
      <c r="E179" s="119" t="s">
        <v>164</v>
      </c>
      <c r="F179" s="119" t="s">
        <v>48</v>
      </c>
      <c r="G179" s="119" t="s">
        <v>123</v>
      </c>
      <c r="H179" s="119" t="s">
        <v>62</v>
      </c>
      <c r="I179" s="103">
        <v>0</v>
      </c>
      <c r="J179" s="111">
        <v>240</v>
      </c>
      <c r="K179" s="113">
        <f>Прил.4!O227</f>
        <v>25000</v>
      </c>
      <c r="L179" s="113">
        <f>Прил.4!P227</f>
        <v>0</v>
      </c>
      <c r="M179" s="113">
        <f>Прил.4!Q227</f>
        <v>25000</v>
      </c>
      <c r="N179" s="113">
        <f>Прил.4!R227</f>
        <v>0</v>
      </c>
      <c r="O179" s="113">
        <f>Прил.4!S227</f>
        <v>25000</v>
      </c>
      <c r="P179" s="181">
        <f>Прил.4!T227</f>
        <v>0</v>
      </c>
    </row>
    <row r="180" spans="2:16" ht="54" customHeight="1">
      <c r="B180" s="143"/>
      <c r="C180" s="126" t="s">
        <v>235</v>
      </c>
      <c r="D180" s="128">
        <v>19</v>
      </c>
      <c r="E180" s="119" t="s">
        <v>164</v>
      </c>
      <c r="F180" s="119" t="s">
        <v>49</v>
      </c>
      <c r="G180" s="119" t="s">
        <v>157</v>
      </c>
      <c r="H180" s="119" t="s">
        <v>83</v>
      </c>
      <c r="I180" s="103">
        <v>0</v>
      </c>
      <c r="J180" s="111"/>
      <c r="K180" s="113">
        <f>K181</f>
        <v>25000</v>
      </c>
      <c r="L180" s="113">
        <f t="shared" ref="L180:P181" si="45">L181</f>
        <v>0</v>
      </c>
      <c r="M180" s="113">
        <f t="shared" si="45"/>
        <v>25000</v>
      </c>
      <c r="N180" s="113">
        <f t="shared" si="45"/>
        <v>0</v>
      </c>
      <c r="O180" s="113">
        <f t="shared" si="45"/>
        <v>25000</v>
      </c>
      <c r="P180" s="181">
        <f t="shared" si="45"/>
        <v>0</v>
      </c>
    </row>
    <row r="181" spans="2:16" ht="23.25" customHeight="1">
      <c r="B181" s="143"/>
      <c r="C181" s="126" t="s">
        <v>19</v>
      </c>
      <c r="D181" s="134">
        <v>19</v>
      </c>
      <c r="E181" s="133" t="s">
        <v>164</v>
      </c>
      <c r="F181" s="133" t="s">
        <v>49</v>
      </c>
      <c r="G181" s="133" t="s">
        <v>123</v>
      </c>
      <c r="H181" s="133" t="s">
        <v>62</v>
      </c>
      <c r="I181" s="103">
        <v>0</v>
      </c>
      <c r="J181" s="111"/>
      <c r="K181" s="113">
        <f>K182</f>
        <v>25000</v>
      </c>
      <c r="L181" s="113">
        <f t="shared" si="45"/>
        <v>0</v>
      </c>
      <c r="M181" s="113">
        <f t="shared" si="45"/>
        <v>25000</v>
      </c>
      <c r="N181" s="113">
        <f t="shared" si="45"/>
        <v>0</v>
      </c>
      <c r="O181" s="113">
        <f t="shared" si="45"/>
        <v>25000</v>
      </c>
      <c r="P181" s="181">
        <f t="shared" si="45"/>
        <v>0</v>
      </c>
    </row>
    <row r="182" spans="2:16" ht="37.5" customHeight="1">
      <c r="B182" s="143"/>
      <c r="C182" s="118" t="s">
        <v>160</v>
      </c>
      <c r="D182" s="128">
        <v>19</v>
      </c>
      <c r="E182" s="119" t="s">
        <v>164</v>
      </c>
      <c r="F182" s="119" t="s">
        <v>49</v>
      </c>
      <c r="G182" s="133" t="s">
        <v>123</v>
      </c>
      <c r="H182" s="133" t="s">
        <v>62</v>
      </c>
      <c r="I182" s="103">
        <v>0</v>
      </c>
      <c r="J182" s="111">
        <v>240</v>
      </c>
      <c r="K182" s="113">
        <f>Прил.4!O207</f>
        <v>25000</v>
      </c>
      <c r="L182" s="113">
        <f>Прил.4!P207</f>
        <v>0</v>
      </c>
      <c r="M182" s="113">
        <f>Прил.4!Q207</f>
        <v>25000</v>
      </c>
      <c r="N182" s="113">
        <f>Прил.4!R207</f>
        <v>0</v>
      </c>
      <c r="O182" s="113">
        <f>Прил.4!S207</f>
        <v>25000</v>
      </c>
      <c r="P182" s="181">
        <f>Прил.4!T207</f>
        <v>0</v>
      </c>
    </row>
    <row r="183" spans="2:16" ht="40.5" customHeight="1">
      <c r="B183" s="132"/>
      <c r="C183" s="139" t="s">
        <v>414</v>
      </c>
      <c r="D183" s="134">
        <v>19</v>
      </c>
      <c r="E183" s="133" t="s">
        <v>14</v>
      </c>
      <c r="F183" s="133" t="s">
        <v>84</v>
      </c>
      <c r="G183" s="133" t="s">
        <v>157</v>
      </c>
      <c r="H183" s="133" t="s">
        <v>83</v>
      </c>
      <c r="I183" s="103">
        <v>0</v>
      </c>
      <c r="J183" s="124"/>
      <c r="K183" s="115">
        <f t="shared" ref="K183:P183" si="46">K184</f>
        <v>53000</v>
      </c>
      <c r="L183" s="115">
        <f t="shared" si="46"/>
        <v>0</v>
      </c>
      <c r="M183" s="115">
        <f t="shared" si="46"/>
        <v>69000</v>
      </c>
      <c r="N183" s="115">
        <f t="shared" si="46"/>
        <v>0</v>
      </c>
      <c r="O183" s="115">
        <f t="shared" si="46"/>
        <v>69000</v>
      </c>
      <c r="P183" s="182">
        <f t="shared" si="46"/>
        <v>0</v>
      </c>
    </row>
    <row r="184" spans="2:16" ht="54.75" customHeight="1">
      <c r="B184" s="109"/>
      <c r="C184" s="126" t="s">
        <v>5</v>
      </c>
      <c r="D184" s="128">
        <v>19</v>
      </c>
      <c r="E184" s="119" t="s">
        <v>14</v>
      </c>
      <c r="F184" s="119" t="s">
        <v>48</v>
      </c>
      <c r="G184" s="119" t="s">
        <v>157</v>
      </c>
      <c r="H184" s="119" t="s">
        <v>83</v>
      </c>
      <c r="I184" s="103">
        <v>0</v>
      </c>
      <c r="J184" s="111"/>
      <c r="K184" s="113">
        <f t="shared" ref="K184:P184" si="47">K185+K187</f>
        <v>53000</v>
      </c>
      <c r="L184" s="113">
        <f t="shared" si="47"/>
        <v>0</v>
      </c>
      <c r="M184" s="113">
        <f t="shared" si="47"/>
        <v>69000</v>
      </c>
      <c r="N184" s="113">
        <f t="shared" si="47"/>
        <v>0</v>
      </c>
      <c r="O184" s="113">
        <f t="shared" si="47"/>
        <v>69000</v>
      </c>
      <c r="P184" s="181">
        <f t="shared" si="47"/>
        <v>0</v>
      </c>
    </row>
    <row r="185" spans="2:16" ht="36.75" customHeight="1">
      <c r="B185" s="109"/>
      <c r="C185" s="126" t="s">
        <v>24</v>
      </c>
      <c r="D185" s="128">
        <v>19</v>
      </c>
      <c r="E185" s="119" t="s">
        <v>14</v>
      </c>
      <c r="F185" s="119" t="s">
        <v>48</v>
      </c>
      <c r="G185" s="119" t="s">
        <v>123</v>
      </c>
      <c r="H185" s="119" t="s">
        <v>62</v>
      </c>
      <c r="I185" s="103">
        <v>0</v>
      </c>
      <c r="J185" s="111"/>
      <c r="K185" s="113">
        <f t="shared" ref="K185:P185" si="48">K186</f>
        <v>1000</v>
      </c>
      <c r="L185" s="113">
        <f t="shared" si="48"/>
        <v>0</v>
      </c>
      <c r="M185" s="113">
        <f t="shared" si="48"/>
        <v>2000</v>
      </c>
      <c r="N185" s="113">
        <f t="shared" si="48"/>
        <v>0</v>
      </c>
      <c r="O185" s="113">
        <f t="shared" si="48"/>
        <v>2000</v>
      </c>
      <c r="P185" s="181">
        <f t="shared" si="48"/>
        <v>0</v>
      </c>
    </row>
    <row r="186" spans="2:16" ht="36.75" customHeight="1">
      <c r="B186" s="130"/>
      <c r="C186" s="118" t="s">
        <v>160</v>
      </c>
      <c r="D186" s="128">
        <v>19</v>
      </c>
      <c r="E186" s="119" t="s">
        <v>14</v>
      </c>
      <c r="F186" s="119" t="s">
        <v>48</v>
      </c>
      <c r="G186" s="119" t="s">
        <v>123</v>
      </c>
      <c r="H186" s="119" t="s">
        <v>62</v>
      </c>
      <c r="I186" s="103">
        <v>0</v>
      </c>
      <c r="J186" s="123">
        <v>240</v>
      </c>
      <c r="K186" s="131">
        <f>Прил.4!O671</f>
        <v>1000</v>
      </c>
      <c r="L186" s="131">
        <f>Прил.4!P671</f>
        <v>0</v>
      </c>
      <c r="M186" s="131">
        <f>Прил.4!Q671</f>
        <v>2000</v>
      </c>
      <c r="N186" s="131">
        <f>Прил.4!R671</f>
        <v>0</v>
      </c>
      <c r="O186" s="131">
        <f>Прил.4!S671</f>
        <v>2000</v>
      </c>
      <c r="P186" s="183">
        <f>Прил.4!T671</f>
        <v>0</v>
      </c>
    </row>
    <row r="187" spans="2:16" ht="40.5" customHeight="1">
      <c r="B187" s="143"/>
      <c r="C187" s="126" t="s">
        <v>25</v>
      </c>
      <c r="D187" s="128">
        <v>19</v>
      </c>
      <c r="E187" s="119" t="s">
        <v>14</v>
      </c>
      <c r="F187" s="119" t="s">
        <v>48</v>
      </c>
      <c r="G187" s="119" t="s">
        <v>123</v>
      </c>
      <c r="H187" s="119" t="s">
        <v>272</v>
      </c>
      <c r="I187" s="103">
        <v>0</v>
      </c>
      <c r="J187" s="111"/>
      <c r="K187" s="113">
        <f t="shared" ref="K187:P187" si="49">K188+K189+K190</f>
        <v>52000</v>
      </c>
      <c r="L187" s="113">
        <f t="shared" si="49"/>
        <v>0</v>
      </c>
      <c r="M187" s="113">
        <f t="shared" si="49"/>
        <v>67000</v>
      </c>
      <c r="N187" s="113">
        <f t="shared" si="49"/>
        <v>0</v>
      </c>
      <c r="O187" s="113">
        <f t="shared" si="49"/>
        <v>67000</v>
      </c>
      <c r="P187" s="181">
        <f t="shared" si="49"/>
        <v>0</v>
      </c>
    </row>
    <row r="188" spans="2:16" ht="24.75" customHeight="1">
      <c r="B188" s="143"/>
      <c r="C188" s="118" t="s">
        <v>206</v>
      </c>
      <c r="D188" s="128">
        <v>19</v>
      </c>
      <c r="E188" s="119" t="s">
        <v>14</v>
      </c>
      <c r="F188" s="119" t="s">
        <v>48</v>
      </c>
      <c r="G188" s="119" t="s">
        <v>123</v>
      </c>
      <c r="H188" s="119" t="s">
        <v>272</v>
      </c>
      <c r="I188" s="103">
        <v>0</v>
      </c>
      <c r="J188" s="170">
        <v>110</v>
      </c>
      <c r="K188" s="113">
        <f>Прил.4!O676</f>
        <v>30000</v>
      </c>
      <c r="L188" s="113">
        <f>Прил.4!P676</f>
        <v>0</v>
      </c>
      <c r="M188" s="113">
        <f>Прил.4!Q676</f>
        <v>40000</v>
      </c>
      <c r="N188" s="113">
        <f>Прил.4!R676</f>
        <v>0</v>
      </c>
      <c r="O188" s="113">
        <f>Прил.4!S676</f>
        <v>40000</v>
      </c>
      <c r="P188" s="181">
        <f>Прил.4!T676</f>
        <v>0</v>
      </c>
    </row>
    <row r="189" spans="2:16" ht="37.5" customHeight="1">
      <c r="B189" s="143"/>
      <c r="C189" s="118" t="s">
        <v>160</v>
      </c>
      <c r="D189" s="128">
        <v>19</v>
      </c>
      <c r="E189" s="119" t="s">
        <v>14</v>
      </c>
      <c r="F189" s="119" t="s">
        <v>48</v>
      </c>
      <c r="G189" s="119" t="s">
        <v>123</v>
      </c>
      <c r="H189" s="119" t="s">
        <v>272</v>
      </c>
      <c r="I189" s="103">
        <v>0</v>
      </c>
      <c r="J189" s="108">
        <v>240</v>
      </c>
      <c r="K189" s="113">
        <f>Прил.4!O679</f>
        <v>10000</v>
      </c>
      <c r="L189" s="113">
        <f>Прил.4!P679</f>
        <v>0</v>
      </c>
      <c r="M189" s="113">
        <f>Прил.4!Q679</f>
        <v>15000</v>
      </c>
      <c r="N189" s="113">
        <f>Прил.4!R679</f>
        <v>0</v>
      </c>
      <c r="O189" s="113">
        <f>Прил.4!S679</f>
        <v>15000</v>
      </c>
      <c r="P189" s="181">
        <f>Прил.4!T679</f>
        <v>0</v>
      </c>
    </row>
    <row r="190" spans="2:16" ht="25.5" customHeight="1">
      <c r="B190" s="143"/>
      <c r="C190" s="118" t="s">
        <v>304</v>
      </c>
      <c r="D190" s="128">
        <v>19</v>
      </c>
      <c r="E190" s="119" t="s">
        <v>14</v>
      </c>
      <c r="F190" s="119" t="s">
        <v>48</v>
      </c>
      <c r="G190" s="119" t="s">
        <v>123</v>
      </c>
      <c r="H190" s="119" t="s">
        <v>272</v>
      </c>
      <c r="I190" s="103">
        <v>0</v>
      </c>
      <c r="J190" s="170">
        <v>350</v>
      </c>
      <c r="K190" s="138">
        <f>Прил.4!O684</f>
        <v>12000</v>
      </c>
      <c r="L190" s="138">
        <f>Прил.4!P684</f>
        <v>0</v>
      </c>
      <c r="M190" s="138">
        <f>Прил.4!Q684</f>
        <v>12000</v>
      </c>
      <c r="N190" s="138">
        <f>Прил.4!R684</f>
        <v>0</v>
      </c>
      <c r="O190" s="138">
        <f>Прил.4!S684</f>
        <v>12000</v>
      </c>
      <c r="P190" s="184">
        <f>Прил.4!T684</f>
        <v>0</v>
      </c>
    </row>
    <row r="191" spans="2:16" ht="42.75" customHeight="1">
      <c r="B191" s="132"/>
      <c r="C191" s="139" t="s">
        <v>409</v>
      </c>
      <c r="D191" s="134">
        <v>19</v>
      </c>
      <c r="E191" s="133" t="s">
        <v>165</v>
      </c>
      <c r="F191" s="133" t="s">
        <v>84</v>
      </c>
      <c r="G191" s="133" t="s">
        <v>157</v>
      </c>
      <c r="H191" s="133" t="s">
        <v>83</v>
      </c>
      <c r="I191" s="103">
        <v>0</v>
      </c>
      <c r="J191" s="124"/>
      <c r="K191" s="113">
        <f t="shared" ref="K191:P191" si="50">K192</f>
        <v>24500</v>
      </c>
      <c r="L191" s="113">
        <f t="shared" si="50"/>
        <v>0</v>
      </c>
      <c r="M191" s="113">
        <f t="shared" si="50"/>
        <v>24500</v>
      </c>
      <c r="N191" s="113">
        <f t="shared" si="50"/>
        <v>0</v>
      </c>
      <c r="O191" s="113">
        <f t="shared" si="50"/>
        <v>24500</v>
      </c>
      <c r="P191" s="181">
        <f t="shared" si="50"/>
        <v>0</v>
      </c>
    </row>
    <row r="192" spans="2:16" ht="40.5" customHeight="1">
      <c r="B192" s="109"/>
      <c r="C192" s="126" t="s">
        <v>6</v>
      </c>
      <c r="D192" s="128">
        <v>19</v>
      </c>
      <c r="E192" s="119" t="s">
        <v>165</v>
      </c>
      <c r="F192" s="119" t="s">
        <v>48</v>
      </c>
      <c r="G192" s="119" t="s">
        <v>157</v>
      </c>
      <c r="H192" s="119" t="s">
        <v>83</v>
      </c>
      <c r="I192" s="103">
        <v>0</v>
      </c>
      <c r="J192" s="111"/>
      <c r="K192" s="113">
        <f t="shared" ref="K192:P192" si="51">K193+K195+K197+K199</f>
        <v>24500</v>
      </c>
      <c r="L192" s="113">
        <f t="shared" si="51"/>
        <v>0</v>
      </c>
      <c r="M192" s="113">
        <f t="shared" si="51"/>
        <v>24500</v>
      </c>
      <c r="N192" s="113">
        <f t="shared" si="51"/>
        <v>0</v>
      </c>
      <c r="O192" s="113">
        <f t="shared" si="51"/>
        <v>24500</v>
      </c>
      <c r="P192" s="181">
        <f t="shared" si="51"/>
        <v>0</v>
      </c>
    </row>
    <row r="193" spans="2:16" ht="40.5" customHeight="1">
      <c r="B193" s="109"/>
      <c r="C193" s="127" t="s">
        <v>26</v>
      </c>
      <c r="D193" s="128">
        <v>19</v>
      </c>
      <c r="E193" s="119" t="s">
        <v>165</v>
      </c>
      <c r="F193" s="119" t="s">
        <v>48</v>
      </c>
      <c r="G193" s="119" t="s">
        <v>123</v>
      </c>
      <c r="H193" s="119" t="s">
        <v>62</v>
      </c>
      <c r="I193" s="103">
        <v>0</v>
      </c>
      <c r="J193" s="111"/>
      <c r="K193" s="113">
        <f t="shared" ref="K193:P193" si="52">K194</f>
        <v>2000</v>
      </c>
      <c r="L193" s="113">
        <f t="shared" si="52"/>
        <v>0</v>
      </c>
      <c r="M193" s="113">
        <f t="shared" si="52"/>
        <v>2000</v>
      </c>
      <c r="N193" s="113">
        <f t="shared" si="52"/>
        <v>0</v>
      </c>
      <c r="O193" s="113">
        <f t="shared" si="52"/>
        <v>2000</v>
      </c>
      <c r="P193" s="181">
        <f t="shared" si="52"/>
        <v>0</v>
      </c>
    </row>
    <row r="194" spans="2:16" ht="40.5" customHeight="1">
      <c r="B194" s="109"/>
      <c r="C194" s="118" t="s">
        <v>160</v>
      </c>
      <c r="D194" s="128">
        <v>19</v>
      </c>
      <c r="E194" s="119" t="s">
        <v>165</v>
      </c>
      <c r="F194" s="119" t="s">
        <v>48</v>
      </c>
      <c r="G194" s="119" t="s">
        <v>123</v>
      </c>
      <c r="H194" s="119" t="s">
        <v>62</v>
      </c>
      <c r="I194" s="103">
        <v>0</v>
      </c>
      <c r="J194" s="111">
        <v>240</v>
      </c>
      <c r="K194" s="113">
        <f>Прил.4!O593</f>
        <v>2000</v>
      </c>
      <c r="L194" s="113">
        <f>Прил.4!P593</f>
        <v>0</v>
      </c>
      <c r="M194" s="113">
        <f>Прил.4!Q593</f>
        <v>2000</v>
      </c>
      <c r="N194" s="113">
        <f>Прил.4!R593</f>
        <v>0</v>
      </c>
      <c r="O194" s="113">
        <f>Прил.4!S593</f>
        <v>2000</v>
      </c>
      <c r="P194" s="181">
        <f>Прил.4!T593</f>
        <v>0</v>
      </c>
    </row>
    <row r="195" spans="2:16" ht="20.25" customHeight="1">
      <c r="B195" s="109"/>
      <c r="C195" s="127" t="s">
        <v>27</v>
      </c>
      <c r="D195" s="128">
        <v>19</v>
      </c>
      <c r="E195" s="119" t="s">
        <v>165</v>
      </c>
      <c r="F195" s="119" t="s">
        <v>48</v>
      </c>
      <c r="G195" s="119" t="s">
        <v>123</v>
      </c>
      <c r="H195" s="119" t="s">
        <v>272</v>
      </c>
      <c r="I195" s="103">
        <v>0</v>
      </c>
      <c r="J195" s="111"/>
      <c r="K195" s="113">
        <f t="shared" ref="K195:P195" si="53">K196</f>
        <v>500</v>
      </c>
      <c r="L195" s="113">
        <f t="shared" si="53"/>
        <v>0</v>
      </c>
      <c r="M195" s="113">
        <f t="shared" si="53"/>
        <v>500</v>
      </c>
      <c r="N195" s="113">
        <f t="shared" si="53"/>
        <v>0</v>
      </c>
      <c r="O195" s="113">
        <f t="shared" si="53"/>
        <v>500</v>
      </c>
      <c r="P195" s="181">
        <f t="shared" si="53"/>
        <v>0</v>
      </c>
    </row>
    <row r="196" spans="2:16" ht="37.5" customHeight="1">
      <c r="B196" s="130"/>
      <c r="C196" s="118" t="s">
        <v>160</v>
      </c>
      <c r="D196" s="128">
        <v>19</v>
      </c>
      <c r="E196" s="119" t="s">
        <v>165</v>
      </c>
      <c r="F196" s="119" t="s">
        <v>48</v>
      </c>
      <c r="G196" s="119" t="s">
        <v>123</v>
      </c>
      <c r="H196" s="119" t="s">
        <v>272</v>
      </c>
      <c r="I196" s="103">
        <v>0</v>
      </c>
      <c r="J196" s="123">
        <v>240</v>
      </c>
      <c r="K196" s="131">
        <f>Прил.4!O599</f>
        <v>500</v>
      </c>
      <c r="L196" s="131">
        <f>Прил.4!P599</f>
        <v>0</v>
      </c>
      <c r="M196" s="131">
        <f>Прил.4!Q599</f>
        <v>500</v>
      </c>
      <c r="N196" s="131">
        <f>Прил.4!R599</f>
        <v>0</v>
      </c>
      <c r="O196" s="131">
        <f>Прил.4!S599</f>
        <v>500</v>
      </c>
      <c r="P196" s="183">
        <f>Прил.4!T599</f>
        <v>0</v>
      </c>
    </row>
    <row r="197" spans="2:16" ht="58.5" customHeight="1">
      <c r="B197" s="143"/>
      <c r="C197" s="127" t="s">
        <v>28</v>
      </c>
      <c r="D197" s="128">
        <v>19</v>
      </c>
      <c r="E197" s="119" t="s">
        <v>165</v>
      </c>
      <c r="F197" s="119" t="s">
        <v>48</v>
      </c>
      <c r="G197" s="119" t="s">
        <v>123</v>
      </c>
      <c r="H197" s="119" t="s">
        <v>59</v>
      </c>
      <c r="I197" s="103">
        <v>0</v>
      </c>
      <c r="J197" s="111"/>
      <c r="K197" s="113">
        <f t="shared" ref="K197:P199" si="54">K198</f>
        <v>2000</v>
      </c>
      <c r="L197" s="113">
        <f t="shared" si="54"/>
        <v>0</v>
      </c>
      <c r="M197" s="113">
        <f t="shared" si="54"/>
        <v>2000</v>
      </c>
      <c r="N197" s="113">
        <f t="shared" si="54"/>
        <v>0</v>
      </c>
      <c r="O197" s="113">
        <f t="shared" si="54"/>
        <v>2000</v>
      </c>
      <c r="P197" s="181">
        <f t="shared" si="54"/>
        <v>0</v>
      </c>
    </row>
    <row r="198" spans="2:16" ht="46.5" customHeight="1">
      <c r="B198" s="143"/>
      <c r="C198" s="118" t="s">
        <v>160</v>
      </c>
      <c r="D198" s="128">
        <v>19</v>
      </c>
      <c r="E198" s="119" t="s">
        <v>165</v>
      </c>
      <c r="F198" s="119" t="s">
        <v>48</v>
      </c>
      <c r="G198" s="119" t="s">
        <v>123</v>
      </c>
      <c r="H198" s="119" t="s">
        <v>59</v>
      </c>
      <c r="I198" s="103">
        <v>0</v>
      </c>
      <c r="J198" s="111">
        <v>240</v>
      </c>
      <c r="K198" s="113">
        <f>Прил.4!O604</f>
        <v>2000</v>
      </c>
      <c r="L198" s="113">
        <f>Прил.4!P604</f>
        <v>0</v>
      </c>
      <c r="M198" s="113">
        <f>Прил.4!Q604</f>
        <v>2000</v>
      </c>
      <c r="N198" s="113">
        <f>Прил.4!R604</f>
        <v>0</v>
      </c>
      <c r="O198" s="113">
        <f>Прил.4!S604</f>
        <v>2000</v>
      </c>
      <c r="P198" s="181">
        <f>Прил.4!T604</f>
        <v>0</v>
      </c>
    </row>
    <row r="199" spans="2:16" ht="35.25" customHeight="1">
      <c r="B199" s="143"/>
      <c r="C199" s="127" t="s">
        <v>420</v>
      </c>
      <c r="D199" s="128">
        <v>19</v>
      </c>
      <c r="E199" s="119" t="s">
        <v>165</v>
      </c>
      <c r="F199" s="119" t="s">
        <v>48</v>
      </c>
      <c r="G199" s="119" t="s">
        <v>123</v>
      </c>
      <c r="H199" s="119" t="s">
        <v>275</v>
      </c>
      <c r="I199" s="103">
        <v>0</v>
      </c>
      <c r="J199" s="111"/>
      <c r="K199" s="113">
        <f t="shared" si="54"/>
        <v>20000</v>
      </c>
      <c r="L199" s="113">
        <f t="shared" si="54"/>
        <v>0</v>
      </c>
      <c r="M199" s="113">
        <f t="shared" si="54"/>
        <v>20000</v>
      </c>
      <c r="N199" s="113">
        <f t="shared" si="54"/>
        <v>0</v>
      </c>
      <c r="O199" s="113">
        <f t="shared" si="54"/>
        <v>20000</v>
      </c>
      <c r="P199" s="181">
        <f t="shared" si="54"/>
        <v>0</v>
      </c>
    </row>
    <row r="200" spans="2:16" ht="39.75" customHeight="1">
      <c r="B200" s="143"/>
      <c r="C200" s="118" t="s">
        <v>160</v>
      </c>
      <c r="D200" s="128">
        <v>19</v>
      </c>
      <c r="E200" s="119" t="s">
        <v>165</v>
      </c>
      <c r="F200" s="119" t="s">
        <v>48</v>
      </c>
      <c r="G200" s="119" t="s">
        <v>123</v>
      </c>
      <c r="H200" s="119" t="s">
        <v>275</v>
      </c>
      <c r="I200" s="103">
        <v>0</v>
      </c>
      <c r="J200" s="111">
        <v>240</v>
      </c>
      <c r="K200" s="113">
        <f>Прил.4!O164</f>
        <v>20000</v>
      </c>
      <c r="L200" s="113">
        <f>Прил.4!P164</f>
        <v>0</v>
      </c>
      <c r="M200" s="113">
        <f>Прил.4!Q164</f>
        <v>20000</v>
      </c>
      <c r="N200" s="113">
        <f>Прил.4!R164</f>
        <v>0</v>
      </c>
      <c r="O200" s="113">
        <f>Прил.4!S164</f>
        <v>20000</v>
      </c>
      <c r="P200" s="181">
        <f>Прил.4!T164</f>
        <v>0</v>
      </c>
    </row>
    <row r="201" spans="2:16" ht="58.5" customHeight="1">
      <c r="B201" s="132"/>
      <c r="C201" s="139" t="s">
        <v>413</v>
      </c>
      <c r="D201" s="134">
        <v>19</v>
      </c>
      <c r="E201" s="133" t="s">
        <v>166</v>
      </c>
      <c r="F201" s="133" t="s">
        <v>84</v>
      </c>
      <c r="G201" s="133" t="s">
        <v>157</v>
      </c>
      <c r="H201" s="133" t="s">
        <v>83</v>
      </c>
      <c r="I201" s="103">
        <v>0</v>
      </c>
      <c r="J201" s="124"/>
      <c r="K201" s="113">
        <f t="shared" ref="K201:P201" si="55">K202+K205</f>
        <v>55000</v>
      </c>
      <c r="L201" s="113">
        <f t="shared" si="55"/>
        <v>0</v>
      </c>
      <c r="M201" s="113">
        <f t="shared" si="55"/>
        <v>55000</v>
      </c>
      <c r="N201" s="113">
        <f t="shared" si="55"/>
        <v>0</v>
      </c>
      <c r="O201" s="113">
        <f t="shared" si="55"/>
        <v>55000</v>
      </c>
      <c r="P201" s="181">
        <f t="shared" si="55"/>
        <v>0</v>
      </c>
    </row>
    <row r="202" spans="2:16" ht="39.75" customHeight="1">
      <c r="B202" s="109"/>
      <c r="C202" s="125" t="s">
        <v>7</v>
      </c>
      <c r="D202" s="128">
        <v>19</v>
      </c>
      <c r="E202" s="119" t="s">
        <v>166</v>
      </c>
      <c r="F202" s="119" t="s">
        <v>48</v>
      </c>
      <c r="G202" s="119" t="s">
        <v>157</v>
      </c>
      <c r="H202" s="119" t="s">
        <v>83</v>
      </c>
      <c r="I202" s="103">
        <v>0</v>
      </c>
      <c r="J202" s="111"/>
      <c r="K202" s="113">
        <f t="shared" ref="K202:P203" si="56">K203</f>
        <v>5000</v>
      </c>
      <c r="L202" s="113">
        <f t="shared" si="56"/>
        <v>0</v>
      </c>
      <c r="M202" s="113">
        <f t="shared" si="56"/>
        <v>5000</v>
      </c>
      <c r="N202" s="113">
        <f t="shared" si="56"/>
        <v>0</v>
      </c>
      <c r="O202" s="113">
        <f t="shared" si="56"/>
        <v>5000</v>
      </c>
      <c r="P202" s="181">
        <f t="shared" si="56"/>
        <v>0</v>
      </c>
    </row>
    <row r="203" spans="2:16" ht="39" customHeight="1">
      <c r="B203" s="109"/>
      <c r="C203" s="127" t="s">
        <v>9</v>
      </c>
      <c r="D203" s="128">
        <v>19</v>
      </c>
      <c r="E203" s="119" t="s">
        <v>166</v>
      </c>
      <c r="F203" s="119" t="s">
        <v>48</v>
      </c>
      <c r="G203" s="119" t="s">
        <v>123</v>
      </c>
      <c r="H203" s="119" t="s">
        <v>62</v>
      </c>
      <c r="I203" s="103">
        <v>0</v>
      </c>
      <c r="J203" s="111"/>
      <c r="K203" s="113">
        <f t="shared" si="56"/>
        <v>5000</v>
      </c>
      <c r="L203" s="113">
        <f t="shared" si="56"/>
        <v>0</v>
      </c>
      <c r="M203" s="113">
        <f t="shared" si="56"/>
        <v>5000</v>
      </c>
      <c r="N203" s="113">
        <f t="shared" si="56"/>
        <v>0</v>
      </c>
      <c r="O203" s="113">
        <f t="shared" si="56"/>
        <v>5000</v>
      </c>
      <c r="P203" s="181">
        <f t="shared" si="56"/>
        <v>0</v>
      </c>
    </row>
    <row r="204" spans="2:16" ht="39" customHeight="1">
      <c r="B204" s="109"/>
      <c r="C204" s="118" t="s">
        <v>160</v>
      </c>
      <c r="D204" s="128">
        <v>19</v>
      </c>
      <c r="E204" s="119" t="s">
        <v>166</v>
      </c>
      <c r="F204" s="119" t="s">
        <v>48</v>
      </c>
      <c r="G204" s="119" t="s">
        <v>123</v>
      </c>
      <c r="H204" s="119" t="s">
        <v>62</v>
      </c>
      <c r="I204" s="103">
        <v>0</v>
      </c>
      <c r="J204" s="111">
        <v>240</v>
      </c>
      <c r="K204" s="113">
        <f>Прил.4!O689</f>
        <v>5000</v>
      </c>
      <c r="L204" s="113">
        <f>Прил.4!P689</f>
        <v>0</v>
      </c>
      <c r="M204" s="113">
        <f>Прил.4!Q689</f>
        <v>5000</v>
      </c>
      <c r="N204" s="113">
        <f>Прил.4!R689</f>
        <v>0</v>
      </c>
      <c r="O204" s="113">
        <f>Прил.4!S689</f>
        <v>5000</v>
      </c>
      <c r="P204" s="181">
        <f>Прил.4!T689</f>
        <v>0</v>
      </c>
    </row>
    <row r="205" spans="2:16" ht="39" customHeight="1">
      <c r="B205" s="109"/>
      <c r="C205" s="125" t="s">
        <v>8</v>
      </c>
      <c r="D205" s="128">
        <v>19</v>
      </c>
      <c r="E205" s="119" t="s">
        <v>166</v>
      </c>
      <c r="F205" s="119" t="s">
        <v>49</v>
      </c>
      <c r="G205" s="119" t="s">
        <v>157</v>
      </c>
      <c r="H205" s="119" t="s">
        <v>83</v>
      </c>
      <c r="I205" s="103">
        <v>0</v>
      </c>
      <c r="J205" s="111"/>
      <c r="K205" s="113">
        <f t="shared" ref="K205:P206" si="57">K206</f>
        <v>50000</v>
      </c>
      <c r="L205" s="113">
        <f t="shared" si="57"/>
        <v>0</v>
      </c>
      <c r="M205" s="113">
        <f t="shared" si="57"/>
        <v>50000</v>
      </c>
      <c r="N205" s="113">
        <f t="shared" si="57"/>
        <v>0</v>
      </c>
      <c r="O205" s="113">
        <f t="shared" si="57"/>
        <v>50000</v>
      </c>
      <c r="P205" s="181">
        <f t="shared" si="57"/>
        <v>0</v>
      </c>
    </row>
    <row r="206" spans="2:16" ht="39" customHeight="1">
      <c r="B206" s="143"/>
      <c r="C206" s="127" t="s">
        <v>10</v>
      </c>
      <c r="D206" s="128">
        <v>19</v>
      </c>
      <c r="E206" s="119" t="s">
        <v>166</v>
      </c>
      <c r="F206" s="119" t="s">
        <v>49</v>
      </c>
      <c r="G206" s="119" t="s">
        <v>123</v>
      </c>
      <c r="H206" s="119" t="s">
        <v>62</v>
      </c>
      <c r="I206" s="103">
        <v>0</v>
      </c>
      <c r="J206" s="111"/>
      <c r="K206" s="113">
        <f t="shared" si="57"/>
        <v>50000</v>
      </c>
      <c r="L206" s="113">
        <f t="shared" si="57"/>
        <v>0</v>
      </c>
      <c r="M206" s="113">
        <f t="shared" si="57"/>
        <v>50000</v>
      </c>
      <c r="N206" s="113">
        <f t="shared" si="57"/>
        <v>0</v>
      </c>
      <c r="O206" s="113">
        <f t="shared" si="57"/>
        <v>50000</v>
      </c>
      <c r="P206" s="181">
        <f t="shared" si="57"/>
        <v>0</v>
      </c>
    </row>
    <row r="207" spans="2:16" ht="37.5" customHeight="1">
      <c r="B207" s="144"/>
      <c r="C207" s="64" t="s">
        <v>200</v>
      </c>
      <c r="D207" s="191">
        <v>19</v>
      </c>
      <c r="E207" s="192" t="s">
        <v>166</v>
      </c>
      <c r="F207" s="192" t="s">
        <v>49</v>
      </c>
      <c r="G207" s="192" t="s">
        <v>123</v>
      </c>
      <c r="H207" s="192" t="s">
        <v>62</v>
      </c>
      <c r="I207" s="193">
        <v>0</v>
      </c>
      <c r="J207" s="124">
        <v>320</v>
      </c>
      <c r="K207" s="115">
        <f>Прил.4!O643</f>
        <v>50000</v>
      </c>
      <c r="L207" s="115">
        <f>Прил.4!P643</f>
        <v>0</v>
      </c>
      <c r="M207" s="115">
        <f>Прил.4!Q643</f>
        <v>50000</v>
      </c>
      <c r="N207" s="115">
        <f>Прил.4!R643</f>
        <v>0</v>
      </c>
      <c r="O207" s="115">
        <f>Прил.4!S643</f>
        <v>50000</v>
      </c>
      <c r="P207" s="182">
        <f>Прил.4!T643</f>
        <v>0</v>
      </c>
    </row>
    <row r="208" spans="2:16" ht="60" customHeight="1">
      <c r="B208" s="143"/>
      <c r="C208" s="171" t="s">
        <v>357</v>
      </c>
      <c r="D208" s="123">
        <v>29</v>
      </c>
      <c r="E208" s="240" t="s">
        <v>157</v>
      </c>
      <c r="F208" s="240" t="s">
        <v>84</v>
      </c>
      <c r="G208" s="240">
        <v>0</v>
      </c>
      <c r="H208" s="192" t="s">
        <v>83</v>
      </c>
      <c r="I208" s="193">
        <v>0</v>
      </c>
      <c r="J208" s="103"/>
      <c r="K208" s="181">
        <f t="shared" ref="K208:P208" si="58">K209+K215</f>
        <v>15440992.319999998</v>
      </c>
      <c r="L208" s="181">
        <f t="shared" si="58"/>
        <v>0</v>
      </c>
      <c r="M208" s="181">
        <f t="shared" si="58"/>
        <v>510000</v>
      </c>
      <c r="N208" s="181">
        <f t="shared" si="58"/>
        <v>0</v>
      </c>
      <c r="O208" s="181">
        <f t="shared" si="58"/>
        <v>510000</v>
      </c>
      <c r="P208" s="181">
        <f t="shared" si="58"/>
        <v>0</v>
      </c>
    </row>
    <row r="209" spans="2:16" ht="39" customHeight="1">
      <c r="B209" s="143"/>
      <c r="C209" s="171" t="s">
        <v>358</v>
      </c>
      <c r="D209" s="111">
        <v>29</v>
      </c>
      <c r="E209" s="112">
        <v>1</v>
      </c>
      <c r="F209" s="112" t="s">
        <v>84</v>
      </c>
      <c r="G209" s="112">
        <v>0</v>
      </c>
      <c r="H209" s="119" t="s">
        <v>83</v>
      </c>
      <c r="I209" s="103">
        <v>0</v>
      </c>
      <c r="J209" s="103"/>
      <c r="K209" s="181">
        <f t="shared" ref="K209:P209" si="59">K210</f>
        <v>0</v>
      </c>
      <c r="L209" s="181">
        <f t="shared" si="59"/>
        <v>0</v>
      </c>
      <c r="M209" s="181">
        <f t="shared" si="59"/>
        <v>70000</v>
      </c>
      <c r="N209" s="181">
        <f t="shared" si="59"/>
        <v>0</v>
      </c>
      <c r="O209" s="181">
        <f t="shared" si="59"/>
        <v>70000</v>
      </c>
      <c r="P209" s="181">
        <f t="shared" si="59"/>
        <v>0</v>
      </c>
    </row>
    <row r="210" spans="2:16" ht="55.5" customHeight="1">
      <c r="B210" s="143"/>
      <c r="C210" s="194" t="s">
        <v>359</v>
      </c>
      <c r="D210" s="111">
        <v>29</v>
      </c>
      <c r="E210" s="112">
        <v>1</v>
      </c>
      <c r="F210" s="119" t="s">
        <v>48</v>
      </c>
      <c r="G210" s="112">
        <v>0</v>
      </c>
      <c r="H210" s="119" t="s">
        <v>83</v>
      </c>
      <c r="I210" s="103">
        <v>0</v>
      </c>
      <c r="J210" s="103"/>
      <c r="K210" s="181">
        <f t="shared" ref="K210:P210" si="60">K211+K213</f>
        <v>0</v>
      </c>
      <c r="L210" s="181">
        <f t="shared" si="60"/>
        <v>0</v>
      </c>
      <c r="M210" s="181">
        <f t="shared" si="60"/>
        <v>70000</v>
      </c>
      <c r="N210" s="181">
        <f t="shared" si="60"/>
        <v>0</v>
      </c>
      <c r="O210" s="181">
        <f t="shared" si="60"/>
        <v>70000</v>
      </c>
      <c r="P210" s="181">
        <f t="shared" si="60"/>
        <v>0</v>
      </c>
    </row>
    <row r="211" spans="2:16" ht="57.75" hidden="1" customHeight="1">
      <c r="B211" s="143"/>
      <c r="C211" s="194" t="s">
        <v>360</v>
      </c>
      <c r="D211" s="111">
        <v>29</v>
      </c>
      <c r="E211" s="112">
        <v>1</v>
      </c>
      <c r="F211" s="119" t="s">
        <v>48</v>
      </c>
      <c r="G211" s="119" t="s">
        <v>123</v>
      </c>
      <c r="H211" s="119" t="s">
        <v>62</v>
      </c>
      <c r="I211" s="103">
        <v>0</v>
      </c>
      <c r="J211" s="103"/>
      <c r="K211" s="181">
        <f t="shared" ref="K211:P211" si="61">K212</f>
        <v>0</v>
      </c>
      <c r="L211" s="181">
        <f t="shared" si="61"/>
        <v>0</v>
      </c>
      <c r="M211" s="181">
        <f t="shared" si="61"/>
        <v>0</v>
      </c>
      <c r="N211" s="181">
        <f t="shared" si="61"/>
        <v>0</v>
      </c>
      <c r="O211" s="181">
        <f t="shared" si="61"/>
        <v>0</v>
      </c>
      <c r="P211" s="181">
        <f t="shared" si="61"/>
        <v>0</v>
      </c>
    </row>
    <row r="212" spans="2:16" ht="39" hidden="1" customHeight="1">
      <c r="B212" s="143"/>
      <c r="C212" s="194" t="s">
        <v>160</v>
      </c>
      <c r="D212" s="111">
        <v>29</v>
      </c>
      <c r="E212" s="112">
        <v>1</v>
      </c>
      <c r="F212" s="119" t="s">
        <v>48</v>
      </c>
      <c r="G212" s="119" t="s">
        <v>123</v>
      </c>
      <c r="H212" s="119" t="s">
        <v>62</v>
      </c>
      <c r="I212" s="103">
        <v>0</v>
      </c>
      <c r="J212" s="103">
        <v>240</v>
      </c>
      <c r="K212" s="181">
        <f>Прил.4!O410</f>
        <v>0</v>
      </c>
      <c r="L212" s="181">
        <f>Прил.4!P410</f>
        <v>0</v>
      </c>
      <c r="M212" s="181">
        <f>Прил.4!Q410</f>
        <v>0</v>
      </c>
      <c r="N212" s="181">
        <f>Прил.4!R410</f>
        <v>0</v>
      </c>
      <c r="O212" s="181">
        <f>Прил.4!S410</f>
        <v>0</v>
      </c>
      <c r="P212" s="181">
        <f>Прил.4!T410</f>
        <v>0</v>
      </c>
    </row>
    <row r="213" spans="2:16" ht="39" customHeight="1">
      <c r="B213" s="143"/>
      <c r="C213" s="194" t="s">
        <v>364</v>
      </c>
      <c r="D213" s="111">
        <v>29</v>
      </c>
      <c r="E213" s="112">
        <v>1</v>
      </c>
      <c r="F213" s="119" t="s">
        <v>48</v>
      </c>
      <c r="G213" s="119" t="s">
        <v>123</v>
      </c>
      <c r="H213" s="119" t="s">
        <v>272</v>
      </c>
      <c r="I213" s="103">
        <v>0</v>
      </c>
      <c r="J213" s="103"/>
      <c r="K213" s="181">
        <f t="shared" ref="K213:P213" si="62">K214</f>
        <v>0</v>
      </c>
      <c r="L213" s="181">
        <f t="shared" si="62"/>
        <v>0</v>
      </c>
      <c r="M213" s="181">
        <f t="shared" si="62"/>
        <v>70000</v>
      </c>
      <c r="N213" s="181">
        <f t="shared" si="62"/>
        <v>0</v>
      </c>
      <c r="O213" s="181">
        <f t="shared" si="62"/>
        <v>70000</v>
      </c>
      <c r="P213" s="181">
        <f t="shared" si="62"/>
        <v>0</v>
      </c>
    </row>
    <row r="214" spans="2:16" ht="39" customHeight="1">
      <c r="B214" s="143"/>
      <c r="C214" s="194" t="s">
        <v>160</v>
      </c>
      <c r="D214" s="111">
        <v>29</v>
      </c>
      <c r="E214" s="112">
        <v>1</v>
      </c>
      <c r="F214" s="119" t="s">
        <v>48</v>
      </c>
      <c r="G214" s="119" t="s">
        <v>123</v>
      </c>
      <c r="H214" s="119" t="s">
        <v>272</v>
      </c>
      <c r="I214" s="103">
        <v>0</v>
      </c>
      <c r="J214" s="103">
        <v>240</v>
      </c>
      <c r="K214" s="181">
        <f>Прил.4!O550</f>
        <v>0</v>
      </c>
      <c r="L214" s="181">
        <f>Прил.4!P550</f>
        <v>0</v>
      </c>
      <c r="M214" s="181">
        <f>Прил.4!Q550</f>
        <v>70000</v>
      </c>
      <c r="N214" s="181">
        <f>Прил.4!R550</f>
        <v>0</v>
      </c>
      <c r="O214" s="181">
        <f>Прил.4!S550</f>
        <v>70000</v>
      </c>
      <c r="P214" s="181">
        <f>Прил.4!T550</f>
        <v>0</v>
      </c>
    </row>
    <row r="215" spans="2:16" ht="39" customHeight="1">
      <c r="B215" s="143"/>
      <c r="C215" s="171" t="s">
        <v>361</v>
      </c>
      <c r="D215" s="111">
        <v>29</v>
      </c>
      <c r="E215" s="112">
        <v>2</v>
      </c>
      <c r="F215" s="112" t="s">
        <v>84</v>
      </c>
      <c r="G215" s="112">
        <v>0</v>
      </c>
      <c r="H215" s="119" t="s">
        <v>83</v>
      </c>
      <c r="I215" s="103">
        <v>0</v>
      </c>
      <c r="J215" s="103"/>
      <c r="K215" s="181">
        <f t="shared" ref="K215:P215" si="63">K216+K221</f>
        <v>15440992.319999998</v>
      </c>
      <c r="L215" s="181">
        <f>L216+L221</f>
        <v>0</v>
      </c>
      <c r="M215" s="181">
        <f t="shared" si="63"/>
        <v>440000</v>
      </c>
      <c r="N215" s="181">
        <f t="shared" si="63"/>
        <v>0</v>
      </c>
      <c r="O215" s="181">
        <f t="shared" si="63"/>
        <v>440000</v>
      </c>
      <c r="P215" s="181">
        <f t="shared" si="63"/>
        <v>0</v>
      </c>
    </row>
    <row r="216" spans="2:16" ht="39" customHeight="1">
      <c r="B216" s="143"/>
      <c r="C216" s="194" t="s">
        <v>362</v>
      </c>
      <c r="D216" s="111">
        <v>29</v>
      </c>
      <c r="E216" s="112">
        <v>2</v>
      </c>
      <c r="F216" s="119" t="s">
        <v>48</v>
      </c>
      <c r="G216" s="112">
        <v>0</v>
      </c>
      <c r="H216" s="119" t="s">
        <v>83</v>
      </c>
      <c r="I216" s="103">
        <v>0</v>
      </c>
      <c r="J216" s="103"/>
      <c r="K216" s="181">
        <f t="shared" ref="K216:P216" si="64">K217+K219</f>
        <v>1456557.44</v>
      </c>
      <c r="L216" s="181">
        <f t="shared" si="64"/>
        <v>0</v>
      </c>
      <c r="M216" s="181">
        <f t="shared" si="64"/>
        <v>440000</v>
      </c>
      <c r="N216" s="181">
        <f t="shared" si="64"/>
        <v>0</v>
      </c>
      <c r="O216" s="181">
        <f t="shared" si="64"/>
        <v>440000</v>
      </c>
      <c r="P216" s="181">
        <f t="shared" si="64"/>
        <v>0</v>
      </c>
    </row>
    <row r="217" spans="2:16" ht="59.25" customHeight="1">
      <c r="B217" s="143"/>
      <c r="C217" s="194" t="s">
        <v>363</v>
      </c>
      <c r="D217" s="111">
        <v>29</v>
      </c>
      <c r="E217" s="112">
        <v>2</v>
      </c>
      <c r="F217" s="119" t="s">
        <v>48</v>
      </c>
      <c r="G217" s="119" t="s">
        <v>123</v>
      </c>
      <c r="H217" s="119" t="s">
        <v>62</v>
      </c>
      <c r="I217" s="103">
        <v>0</v>
      </c>
      <c r="J217" s="103"/>
      <c r="K217" s="181">
        <f t="shared" ref="K217:P217" si="65">K218</f>
        <v>100000</v>
      </c>
      <c r="L217" s="181">
        <f t="shared" si="65"/>
        <v>0</v>
      </c>
      <c r="M217" s="181">
        <f t="shared" si="65"/>
        <v>140000</v>
      </c>
      <c r="N217" s="181">
        <f t="shared" si="65"/>
        <v>0</v>
      </c>
      <c r="O217" s="181">
        <f t="shared" si="65"/>
        <v>140000</v>
      </c>
      <c r="P217" s="181">
        <f t="shared" si="65"/>
        <v>0</v>
      </c>
    </row>
    <row r="218" spans="2:16" ht="39" customHeight="1">
      <c r="B218" s="143"/>
      <c r="C218" s="194" t="s">
        <v>160</v>
      </c>
      <c r="D218" s="111">
        <v>29</v>
      </c>
      <c r="E218" s="112">
        <v>2</v>
      </c>
      <c r="F218" s="119" t="s">
        <v>48</v>
      </c>
      <c r="G218" s="119" t="s">
        <v>123</v>
      </c>
      <c r="H218" s="119" t="s">
        <v>62</v>
      </c>
      <c r="I218" s="103">
        <v>0</v>
      </c>
      <c r="J218" s="103">
        <v>240</v>
      </c>
      <c r="K218" s="181">
        <f>Прил.4!O414</f>
        <v>100000</v>
      </c>
      <c r="L218" s="181">
        <f>Прил.4!P414</f>
        <v>0</v>
      </c>
      <c r="M218" s="181">
        <f>Прил.4!Q414</f>
        <v>140000</v>
      </c>
      <c r="N218" s="181">
        <f>Прил.4!R414</f>
        <v>0</v>
      </c>
      <c r="O218" s="181">
        <f>Прил.4!S414</f>
        <v>140000</v>
      </c>
      <c r="P218" s="181">
        <f>Прил.4!T414</f>
        <v>0</v>
      </c>
    </row>
    <row r="219" spans="2:16" ht="39" customHeight="1">
      <c r="B219" s="143"/>
      <c r="C219" s="194" t="s">
        <v>361</v>
      </c>
      <c r="D219" s="111">
        <v>29</v>
      </c>
      <c r="E219" s="112">
        <v>2</v>
      </c>
      <c r="F219" s="119" t="s">
        <v>48</v>
      </c>
      <c r="G219" s="119" t="s">
        <v>123</v>
      </c>
      <c r="H219" s="119" t="s">
        <v>272</v>
      </c>
      <c r="I219" s="103">
        <v>0</v>
      </c>
      <c r="J219" s="103"/>
      <c r="K219" s="181">
        <f t="shared" ref="K219:P219" si="66">K220</f>
        <v>1356557.44</v>
      </c>
      <c r="L219" s="181">
        <f t="shared" si="66"/>
        <v>0</v>
      </c>
      <c r="M219" s="181">
        <f t="shared" si="66"/>
        <v>300000</v>
      </c>
      <c r="N219" s="181">
        <f t="shared" si="66"/>
        <v>0</v>
      </c>
      <c r="O219" s="181">
        <f t="shared" si="66"/>
        <v>300000</v>
      </c>
      <c r="P219" s="181">
        <f t="shared" si="66"/>
        <v>0</v>
      </c>
    </row>
    <row r="220" spans="2:16" ht="39" customHeight="1">
      <c r="B220" s="143"/>
      <c r="C220" s="194" t="s">
        <v>160</v>
      </c>
      <c r="D220" s="111">
        <v>29</v>
      </c>
      <c r="E220" s="112">
        <v>2</v>
      </c>
      <c r="F220" s="119" t="s">
        <v>48</v>
      </c>
      <c r="G220" s="119" t="s">
        <v>123</v>
      </c>
      <c r="H220" s="119" t="s">
        <v>272</v>
      </c>
      <c r="I220" s="103">
        <v>0</v>
      </c>
      <c r="J220" s="103">
        <v>240</v>
      </c>
      <c r="K220" s="181">
        <f>Прил.4!O556</f>
        <v>1356557.44</v>
      </c>
      <c r="L220" s="181">
        <f>Прил.4!P556</f>
        <v>0</v>
      </c>
      <c r="M220" s="181">
        <f>Прил.4!Q556</f>
        <v>300000</v>
      </c>
      <c r="N220" s="181">
        <f>Прил.4!R556</f>
        <v>0</v>
      </c>
      <c r="O220" s="181">
        <f>Прил.4!S556</f>
        <v>300000</v>
      </c>
      <c r="P220" s="181">
        <f>Прил.4!T556</f>
        <v>0</v>
      </c>
    </row>
    <row r="221" spans="2:16" ht="78" customHeight="1">
      <c r="B221" s="143"/>
      <c r="C221" s="118" t="s">
        <v>458</v>
      </c>
      <c r="D221" s="111">
        <v>29</v>
      </c>
      <c r="E221" s="112">
        <v>2</v>
      </c>
      <c r="F221" s="119" t="s">
        <v>457</v>
      </c>
      <c r="G221" s="119" t="s">
        <v>157</v>
      </c>
      <c r="H221" s="119" t="s">
        <v>83</v>
      </c>
      <c r="I221" s="103">
        <v>0</v>
      </c>
      <c r="J221" s="103"/>
      <c r="K221" s="181">
        <f>K224+K230+K222+K226+K228</f>
        <v>13984434.879999999</v>
      </c>
      <c r="L221" s="181">
        <f>L224+L230+L226</f>
        <v>0</v>
      </c>
      <c r="M221" s="181">
        <f>M224+M230</f>
        <v>0</v>
      </c>
      <c r="N221" s="181">
        <f>N224+N230</f>
        <v>0</v>
      </c>
      <c r="O221" s="181">
        <f>O224+O230</f>
        <v>0</v>
      </c>
      <c r="P221" s="181">
        <f>P224+P230</f>
        <v>0</v>
      </c>
    </row>
    <row r="222" spans="2:16" ht="32.25" hidden="1" customHeight="1">
      <c r="B222" s="143"/>
      <c r="C222" s="194" t="s">
        <v>533</v>
      </c>
      <c r="D222" s="111">
        <v>29</v>
      </c>
      <c r="E222" s="112">
        <v>2</v>
      </c>
      <c r="F222" s="119" t="s">
        <v>457</v>
      </c>
      <c r="G222" s="119" t="s">
        <v>123</v>
      </c>
      <c r="H222" s="119" t="s">
        <v>272</v>
      </c>
      <c r="I222" s="103">
        <v>0</v>
      </c>
      <c r="J222" s="103"/>
      <c r="K222" s="181">
        <f>K223</f>
        <v>0</v>
      </c>
      <c r="L222" s="181">
        <v>0</v>
      </c>
      <c r="M222" s="181">
        <v>0</v>
      </c>
      <c r="N222" s="181">
        <v>0</v>
      </c>
      <c r="O222" s="181">
        <v>0</v>
      </c>
      <c r="P222" s="181">
        <v>0</v>
      </c>
    </row>
    <row r="223" spans="2:16" ht="45.75" hidden="1" customHeight="1">
      <c r="B223" s="143"/>
      <c r="C223" s="194" t="s">
        <v>160</v>
      </c>
      <c r="D223" s="111">
        <v>29</v>
      </c>
      <c r="E223" s="112">
        <v>2</v>
      </c>
      <c r="F223" s="119" t="s">
        <v>457</v>
      </c>
      <c r="G223" s="119" t="s">
        <v>123</v>
      </c>
      <c r="H223" s="119" t="s">
        <v>272</v>
      </c>
      <c r="I223" s="103">
        <v>0</v>
      </c>
      <c r="J223" s="103">
        <v>240</v>
      </c>
      <c r="K223" s="181">
        <f>Прил.4!O559</f>
        <v>0</v>
      </c>
      <c r="L223" s="181">
        <v>0</v>
      </c>
      <c r="M223" s="181">
        <v>0</v>
      </c>
      <c r="N223" s="181">
        <v>0</v>
      </c>
      <c r="O223" s="181">
        <v>0</v>
      </c>
      <c r="P223" s="181">
        <v>0</v>
      </c>
    </row>
    <row r="224" spans="2:16" ht="39" customHeight="1">
      <c r="B224" s="143"/>
      <c r="C224" s="194" t="s">
        <v>361</v>
      </c>
      <c r="D224" s="111">
        <v>29</v>
      </c>
      <c r="E224" s="112">
        <v>2</v>
      </c>
      <c r="F224" s="119" t="s">
        <v>457</v>
      </c>
      <c r="G224" s="119" t="s">
        <v>164</v>
      </c>
      <c r="H224" s="119" t="s">
        <v>339</v>
      </c>
      <c r="I224" s="103">
        <v>0</v>
      </c>
      <c r="J224" s="103"/>
      <c r="K224" s="181">
        <f t="shared" ref="K224:P224" si="67">K225</f>
        <v>7368421.0599999996</v>
      </c>
      <c r="L224" s="181">
        <f t="shared" si="67"/>
        <v>0</v>
      </c>
      <c r="M224" s="181">
        <f t="shared" si="67"/>
        <v>0</v>
      </c>
      <c r="N224" s="181">
        <f t="shared" si="67"/>
        <v>0</v>
      </c>
      <c r="O224" s="181">
        <f t="shared" si="67"/>
        <v>0</v>
      </c>
      <c r="P224" s="181">
        <f t="shared" si="67"/>
        <v>0</v>
      </c>
    </row>
    <row r="225" spans="2:17" ht="39" customHeight="1">
      <c r="B225" s="143"/>
      <c r="C225" s="194" t="s">
        <v>160</v>
      </c>
      <c r="D225" s="111">
        <v>29</v>
      </c>
      <c r="E225" s="112">
        <v>2</v>
      </c>
      <c r="F225" s="119" t="s">
        <v>457</v>
      </c>
      <c r="G225" s="119" t="s">
        <v>164</v>
      </c>
      <c r="H225" s="119" t="s">
        <v>339</v>
      </c>
      <c r="I225" s="103">
        <v>0</v>
      </c>
      <c r="J225" s="103">
        <v>240</v>
      </c>
      <c r="K225" s="181">
        <f>Прил.4!O563</f>
        <v>7368421.0599999996</v>
      </c>
      <c r="L225" s="181">
        <f>Прил.4!P563</f>
        <v>0</v>
      </c>
      <c r="M225" s="181">
        <f>Прил.4!Q563</f>
        <v>0</v>
      </c>
      <c r="N225" s="181">
        <f>Прил.4!R563</f>
        <v>0</v>
      </c>
      <c r="O225" s="181">
        <f>Прил.4!S563</f>
        <v>0</v>
      </c>
      <c r="P225" s="181">
        <f>Прил.4!T563</f>
        <v>0</v>
      </c>
    </row>
    <row r="226" spans="2:17" ht="39" customHeight="1">
      <c r="B226" s="143"/>
      <c r="C226" s="194" t="s">
        <v>536</v>
      </c>
      <c r="D226" s="111">
        <v>29</v>
      </c>
      <c r="E226" s="112">
        <v>2</v>
      </c>
      <c r="F226" s="119" t="s">
        <v>457</v>
      </c>
      <c r="G226" s="119" t="s">
        <v>165</v>
      </c>
      <c r="H226" s="119" t="s">
        <v>252</v>
      </c>
      <c r="I226" s="103">
        <v>0</v>
      </c>
      <c r="J226" s="103"/>
      <c r="K226" s="181">
        <f>K227</f>
        <v>5760895.8399999999</v>
      </c>
      <c r="L226" s="181">
        <f>L227</f>
        <v>0</v>
      </c>
      <c r="M226" s="181">
        <f>Прил.4!Q564</f>
        <v>0</v>
      </c>
      <c r="N226" s="181">
        <f>Прил.4!R564</f>
        <v>0</v>
      </c>
      <c r="O226" s="181">
        <f>Прил.4!S564</f>
        <v>0</v>
      </c>
      <c r="P226" s="181">
        <f>Прил.4!T564</f>
        <v>0</v>
      </c>
    </row>
    <row r="227" spans="2:17" ht="39" customHeight="1">
      <c r="B227" s="143"/>
      <c r="C227" s="194" t="s">
        <v>160</v>
      </c>
      <c r="D227" s="111">
        <v>29</v>
      </c>
      <c r="E227" s="112">
        <v>2</v>
      </c>
      <c r="F227" s="119" t="s">
        <v>457</v>
      </c>
      <c r="G227" s="119" t="s">
        <v>165</v>
      </c>
      <c r="H227" s="119" t="s">
        <v>252</v>
      </c>
      <c r="I227" s="103">
        <v>0</v>
      </c>
      <c r="J227" s="103">
        <v>240</v>
      </c>
      <c r="K227" s="181">
        <f>Прил.4!O574</f>
        <v>5760895.8399999999</v>
      </c>
      <c r="L227" s="181">
        <f>Прил.4!P574</f>
        <v>0</v>
      </c>
      <c r="M227" s="181">
        <f>Прил.4!Q565</f>
        <v>0</v>
      </c>
      <c r="N227" s="181">
        <f>Прил.4!R565</f>
        <v>0</v>
      </c>
      <c r="O227" s="181">
        <f>Прил.4!S565</f>
        <v>0</v>
      </c>
      <c r="P227" s="181">
        <f>Прил.4!T565</f>
        <v>0</v>
      </c>
    </row>
    <row r="228" spans="2:17" ht="39" customHeight="1">
      <c r="B228" s="143"/>
      <c r="C228" s="194" t="s">
        <v>536</v>
      </c>
      <c r="D228" s="111">
        <v>29</v>
      </c>
      <c r="E228" s="112">
        <v>2</v>
      </c>
      <c r="F228" s="119" t="s">
        <v>457</v>
      </c>
      <c r="G228" s="119" t="s">
        <v>469</v>
      </c>
      <c r="H228" s="119" t="s">
        <v>252</v>
      </c>
      <c r="I228" s="103">
        <v>0</v>
      </c>
      <c r="J228" s="103"/>
      <c r="K228" s="181">
        <f>K229</f>
        <v>855117.98</v>
      </c>
      <c r="L228" s="181">
        <v>0</v>
      </c>
      <c r="M228" s="181">
        <v>0</v>
      </c>
      <c r="N228" s="181">
        <v>0</v>
      </c>
      <c r="O228" s="181">
        <v>0</v>
      </c>
      <c r="P228" s="181">
        <v>0</v>
      </c>
    </row>
    <row r="229" spans="2:17" ht="39" customHeight="1">
      <c r="B229" s="143"/>
      <c r="C229" s="194" t="s">
        <v>160</v>
      </c>
      <c r="D229" s="111">
        <v>29</v>
      </c>
      <c r="E229" s="112">
        <v>2</v>
      </c>
      <c r="F229" s="119" t="s">
        <v>457</v>
      </c>
      <c r="G229" s="119" t="s">
        <v>469</v>
      </c>
      <c r="H229" s="119" t="s">
        <v>252</v>
      </c>
      <c r="I229" s="103">
        <v>0</v>
      </c>
      <c r="J229" s="103">
        <v>240</v>
      </c>
      <c r="K229" s="181">
        <f>Прил.4!O578</f>
        <v>855117.98</v>
      </c>
      <c r="L229" s="181">
        <v>0</v>
      </c>
      <c r="M229" s="181">
        <v>0</v>
      </c>
      <c r="N229" s="181">
        <v>0</v>
      </c>
      <c r="O229" s="181">
        <v>0</v>
      </c>
      <c r="P229" s="181">
        <v>0</v>
      </c>
    </row>
    <row r="230" spans="2:17" ht="39" hidden="1" customHeight="1">
      <c r="B230" s="143"/>
      <c r="C230" s="194" t="s">
        <v>361</v>
      </c>
      <c r="D230" s="111">
        <v>29</v>
      </c>
      <c r="E230" s="112">
        <v>2</v>
      </c>
      <c r="F230" s="119" t="s">
        <v>457</v>
      </c>
      <c r="G230" s="119" t="s">
        <v>460</v>
      </c>
      <c r="H230" s="119" t="s">
        <v>339</v>
      </c>
      <c r="I230" s="103">
        <v>6</v>
      </c>
      <c r="J230" s="103"/>
      <c r="K230" s="181">
        <f t="shared" ref="K230:P230" si="68">K231</f>
        <v>0</v>
      </c>
      <c r="L230" s="181">
        <f t="shared" si="68"/>
        <v>0</v>
      </c>
      <c r="M230" s="181">
        <f t="shared" si="68"/>
        <v>0</v>
      </c>
      <c r="N230" s="181">
        <f t="shared" si="68"/>
        <v>0</v>
      </c>
      <c r="O230" s="181">
        <f t="shared" si="68"/>
        <v>0</v>
      </c>
      <c r="P230" s="181">
        <f t="shared" si="68"/>
        <v>0</v>
      </c>
    </row>
    <row r="231" spans="2:17" ht="39" hidden="1" customHeight="1">
      <c r="B231" s="143"/>
      <c r="C231" s="194" t="s">
        <v>160</v>
      </c>
      <c r="D231" s="111">
        <v>29</v>
      </c>
      <c r="E231" s="112">
        <v>2</v>
      </c>
      <c r="F231" s="119" t="s">
        <v>457</v>
      </c>
      <c r="G231" s="119" t="s">
        <v>460</v>
      </c>
      <c r="H231" s="119" t="s">
        <v>339</v>
      </c>
      <c r="I231" s="103">
        <v>6</v>
      </c>
      <c r="J231" s="103">
        <v>240</v>
      </c>
      <c r="K231" s="181">
        <f>Прил.4!O570</f>
        <v>0</v>
      </c>
      <c r="L231" s="181">
        <f>Прил.4!P570</f>
        <v>0</v>
      </c>
      <c r="M231" s="181">
        <f>Прил.4!Q570</f>
        <v>0</v>
      </c>
      <c r="N231" s="181">
        <f>Прил.4!R570</f>
        <v>0</v>
      </c>
      <c r="O231" s="181">
        <f>Прил.4!S570</f>
        <v>0</v>
      </c>
      <c r="P231" s="181">
        <f>Прил.4!T570</f>
        <v>0</v>
      </c>
    </row>
    <row r="232" spans="2:17">
      <c r="B232" s="143"/>
      <c r="C232" s="135" t="s">
        <v>167</v>
      </c>
      <c r="D232" s="128" t="s">
        <v>159</v>
      </c>
      <c r="E232" s="119" t="s">
        <v>84</v>
      </c>
      <c r="F232" s="119" t="s">
        <v>84</v>
      </c>
      <c r="G232" s="119" t="s">
        <v>157</v>
      </c>
      <c r="H232" s="119" t="s">
        <v>83</v>
      </c>
      <c r="I232" s="103">
        <v>0</v>
      </c>
      <c r="J232" s="124"/>
      <c r="K232" s="113">
        <f t="shared" ref="K232:P234" si="69">K233</f>
        <v>50000</v>
      </c>
      <c r="L232" s="113">
        <f t="shared" si="69"/>
        <v>0</v>
      </c>
      <c r="M232" s="113">
        <f t="shared" si="69"/>
        <v>50000</v>
      </c>
      <c r="N232" s="113">
        <f t="shared" si="69"/>
        <v>0</v>
      </c>
      <c r="O232" s="113">
        <f t="shared" si="69"/>
        <v>50000</v>
      </c>
      <c r="P232" s="181">
        <f t="shared" si="69"/>
        <v>0</v>
      </c>
    </row>
    <row r="233" spans="2:17" ht="37.5" customHeight="1">
      <c r="B233" s="143"/>
      <c r="C233" s="129" t="s">
        <v>168</v>
      </c>
      <c r="D233" s="128" t="s">
        <v>159</v>
      </c>
      <c r="E233" s="119" t="s">
        <v>123</v>
      </c>
      <c r="F233" s="119" t="s">
        <v>84</v>
      </c>
      <c r="G233" s="119" t="s">
        <v>157</v>
      </c>
      <c r="H233" s="119" t="s">
        <v>83</v>
      </c>
      <c r="I233" s="103">
        <v>0</v>
      </c>
      <c r="J233" s="111"/>
      <c r="K233" s="113">
        <f t="shared" si="69"/>
        <v>50000</v>
      </c>
      <c r="L233" s="113">
        <f t="shared" si="69"/>
        <v>0</v>
      </c>
      <c r="M233" s="113">
        <f t="shared" si="69"/>
        <v>50000</v>
      </c>
      <c r="N233" s="113">
        <f t="shared" si="69"/>
        <v>0</v>
      </c>
      <c r="O233" s="113">
        <f t="shared" si="69"/>
        <v>50000</v>
      </c>
      <c r="P233" s="181">
        <f t="shared" si="69"/>
        <v>0</v>
      </c>
    </row>
    <row r="234" spans="2:17" ht="26.25" customHeight="1">
      <c r="B234" s="109"/>
      <c r="C234" s="129" t="s">
        <v>169</v>
      </c>
      <c r="D234" s="128" t="s">
        <v>159</v>
      </c>
      <c r="E234" s="119" t="s">
        <v>123</v>
      </c>
      <c r="F234" s="119" t="s">
        <v>48</v>
      </c>
      <c r="G234" s="119" t="s">
        <v>157</v>
      </c>
      <c r="H234" s="119" t="s">
        <v>83</v>
      </c>
      <c r="I234" s="103">
        <v>0</v>
      </c>
      <c r="J234" s="111"/>
      <c r="K234" s="113">
        <f t="shared" si="69"/>
        <v>50000</v>
      </c>
      <c r="L234" s="113">
        <f t="shared" si="69"/>
        <v>0</v>
      </c>
      <c r="M234" s="113">
        <f t="shared" si="69"/>
        <v>50000</v>
      </c>
      <c r="N234" s="113">
        <f t="shared" si="69"/>
        <v>0</v>
      </c>
      <c r="O234" s="113">
        <f t="shared" si="69"/>
        <v>50000</v>
      </c>
      <c r="P234" s="181">
        <f t="shared" si="69"/>
        <v>0</v>
      </c>
    </row>
    <row r="235" spans="2:17" ht="37.5" customHeight="1">
      <c r="B235" s="109"/>
      <c r="C235" s="110" t="s">
        <v>11</v>
      </c>
      <c r="D235" s="128" t="s">
        <v>159</v>
      </c>
      <c r="E235" s="119" t="s">
        <v>123</v>
      </c>
      <c r="F235" s="119" t="s">
        <v>48</v>
      </c>
      <c r="G235" s="119" t="s">
        <v>123</v>
      </c>
      <c r="H235" s="119" t="s">
        <v>282</v>
      </c>
      <c r="I235" s="103">
        <v>0</v>
      </c>
      <c r="J235" s="111"/>
      <c r="K235" s="113">
        <f>K237+K236</f>
        <v>50000</v>
      </c>
      <c r="L235" s="113">
        <f>L237</f>
        <v>0</v>
      </c>
      <c r="M235" s="113">
        <f>M237</f>
        <v>50000</v>
      </c>
      <c r="N235" s="113">
        <f>N237</f>
        <v>0</v>
      </c>
      <c r="O235" s="113">
        <f>O237</f>
        <v>50000</v>
      </c>
      <c r="P235" s="181">
        <f>P237</f>
        <v>0</v>
      </c>
    </row>
    <row r="236" spans="2:17" ht="21.75" hidden="1" customHeight="1">
      <c r="B236" s="109"/>
      <c r="C236" s="110" t="s">
        <v>355</v>
      </c>
      <c r="D236" s="128" t="s">
        <v>159</v>
      </c>
      <c r="E236" s="119" t="s">
        <v>123</v>
      </c>
      <c r="F236" s="119" t="s">
        <v>48</v>
      </c>
      <c r="G236" s="119" t="s">
        <v>123</v>
      </c>
      <c r="H236" s="119" t="s">
        <v>282</v>
      </c>
      <c r="I236" s="103">
        <v>0</v>
      </c>
      <c r="J236" s="111">
        <v>240</v>
      </c>
      <c r="K236" s="113">
        <v>0</v>
      </c>
      <c r="L236" s="113">
        <v>0</v>
      </c>
      <c r="M236" s="113">
        <v>0</v>
      </c>
      <c r="N236" s="113">
        <v>0</v>
      </c>
      <c r="O236" s="113">
        <v>0</v>
      </c>
      <c r="P236" s="181">
        <v>0</v>
      </c>
    </row>
    <row r="237" spans="2:17">
      <c r="B237" s="109"/>
      <c r="C237" s="12" t="s">
        <v>342</v>
      </c>
      <c r="D237" s="128" t="s">
        <v>159</v>
      </c>
      <c r="E237" s="119" t="s">
        <v>123</v>
      </c>
      <c r="F237" s="119" t="s">
        <v>48</v>
      </c>
      <c r="G237" s="119" t="s">
        <v>123</v>
      </c>
      <c r="H237" s="119" t="s">
        <v>282</v>
      </c>
      <c r="I237" s="103">
        <v>0</v>
      </c>
      <c r="J237" s="111">
        <v>870</v>
      </c>
      <c r="K237" s="113">
        <f>Прил.4!O96+Прил.4!O649+Прил.4!O221</f>
        <v>50000</v>
      </c>
      <c r="L237" s="113">
        <f>Прил.4!P96</f>
        <v>0</v>
      </c>
      <c r="M237" s="113">
        <f>Прил.4!Q96</f>
        <v>50000</v>
      </c>
      <c r="N237" s="113">
        <f>Прил.4!R96</f>
        <v>0</v>
      </c>
      <c r="O237" s="113">
        <f>Прил.4!S96</f>
        <v>50000</v>
      </c>
      <c r="P237" s="181">
        <f>Прил.4!T96</f>
        <v>0</v>
      </c>
    </row>
    <row r="238" spans="2:17">
      <c r="B238" s="206"/>
      <c r="C238" s="207" t="s">
        <v>503</v>
      </c>
      <c r="D238" s="296"/>
      <c r="E238" s="297"/>
      <c r="F238" s="297"/>
      <c r="G238" s="297"/>
      <c r="H238" s="297"/>
      <c r="I238" s="298"/>
      <c r="J238" s="206"/>
      <c r="K238" s="208">
        <f t="shared" ref="K238:Q238" si="70">K17+K208+K232</f>
        <v>51745535.329999998</v>
      </c>
      <c r="L238" s="208">
        <f t="shared" si="70"/>
        <v>922353</v>
      </c>
      <c r="M238" s="208">
        <f t="shared" si="70"/>
        <v>25586611.23</v>
      </c>
      <c r="N238" s="208">
        <f t="shared" si="70"/>
        <v>1017363</v>
      </c>
      <c r="O238" s="208">
        <f t="shared" si="70"/>
        <v>25581192.859999999</v>
      </c>
      <c r="P238" s="208">
        <f t="shared" si="70"/>
        <v>1114033</v>
      </c>
      <c r="Q238" s="320">
        <f t="shared" si="70"/>
        <v>0</v>
      </c>
    </row>
    <row r="239" spans="2:17">
      <c r="P239" s="244"/>
    </row>
    <row r="445" spans="2:2">
      <c r="B445" s="288"/>
    </row>
    <row r="446" spans="2:2">
      <c r="B446" s="288"/>
    </row>
  </sheetData>
  <autoFilter ref="C16:P238">
    <filterColumn colId="1" showButton="0"/>
    <filterColumn colId="2" showButton="0"/>
    <filterColumn colId="3" showButton="0"/>
    <filterColumn colId="4" showButton="0"/>
    <filterColumn colId="5" showButton="0"/>
  </autoFilter>
  <mergeCells count="24">
    <mergeCell ref="N2:P2"/>
    <mergeCell ref="M14:N14"/>
    <mergeCell ref="O14:P14"/>
    <mergeCell ref="C11:P11"/>
    <mergeCell ref="K5:P5"/>
    <mergeCell ref="O6:P6"/>
    <mergeCell ref="C7:P7"/>
    <mergeCell ref="C8:P8"/>
    <mergeCell ref="C9:P9"/>
    <mergeCell ref="C10:P10"/>
    <mergeCell ref="K13:P13"/>
    <mergeCell ref="K14:L14"/>
    <mergeCell ref="B445:B446"/>
    <mergeCell ref="B13:B15"/>
    <mergeCell ref="C13:C15"/>
    <mergeCell ref="D15:I15"/>
    <mergeCell ref="D13:J14"/>
    <mergeCell ref="D16:I16"/>
    <mergeCell ref="D238:I238"/>
    <mergeCell ref="S7:AG7"/>
    <mergeCell ref="S8:AG8"/>
    <mergeCell ref="S9:AG9"/>
    <mergeCell ref="S10:AG10"/>
    <mergeCell ref="S11:AG11"/>
  </mergeCells>
  <phoneticPr fontId="15" type="noConversion"/>
  <pageMargins left="7.874015748031496E-2" right="0.15748031496062992" top="0.19685039370078741" bottom="0.19685039370078741" header="0" footer="0"/>
  <pageSetup paperSize="9" scale="55" orientation="landscape" r:id="rId1"/>
  <headerFooter alignWithMargins="0"/>
  <rowBreaks count="1" manualBreakCount="1">
    <brk id="59" max="15" man="1"/>
  </rowBreaks>
  <colBreaks count="1" manualBreakCount="1">
    <brk id="16" min="3" max="2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theme="5" tint="0.39997558519241921"/>
  </sheetPr>
  <dimension ref="A1:K41"/>
  <sheetViews>
    <sheetView view="pageBreakPreview" zoomScale="75" zoomScaleNormal="75" zoomScaleSheetLayoutView="75" workbookViewId="0">
      <selection activeCell="I34" sqref="I34"/>
    </sheetView>
  </sheetViews>
  <sheetFormatPr defaultRowHeight="12.75"/>
  <cols>
    <col min="1" max="1" width="57" customWidth="1"/>
    <col min="2" max="2" width="7.5703125" customWidth="1"/>
    <col min="3" max="6" width="6.85546875" customWidth="1"/>
    <col min="7" max="7" width="12" customWidth="1"/>
    <col min="8" max="8" width="17.28515625" customWidth="1"/>
    <col min="9" max="9" width="19" customWidth="1"/>
    <col min="10" max="10" width="19.140625" customWidth="1"/>
    <col min="11" max="11" width="18.28515625" customWidth="1"/>
  </cols>
  <sheetData>
    <row r="1" spans="1:11" ht="26.25" customHeight="1">
      <c r="F1" s="4"/>
      <c r="G1" s="4"/>
      <c r="H1" s="268" t="s">
        <v>609</v>
      </c>
      <c r="I1" s="268"/>
      <c r="J1" s="268"/>
      <c r="K1" s="268"/>
    </row>
    <row r="2" spans="1:11" ht="60.75" customHeight="1">
      <c r="C2" s="4"/>
      <c r="D2" s="4"/>
      <c r="E2" s="268" t="s">
        <v>581</v>
      </c>
      <c r="F2" s="268"/>
      <c r="G2" s="268"/>
      <c r="H2" s="268"/>
      <c r="I2" s="268"/>
      <c r="J2" s="268"/>
      <c r="K2" s="268"/>
    </row>
    <row r="3" spans="1:11" ht="15.75">
      <c r="K3" s="2"/>
    </row>
    <row r="4" spans="1:11" ht="18.75" customHeight="1">
      <c r="A4" s="317" t="s">
        <v>115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</row>
    <row r="5" spans="1:11" ht="18.75">
      <c r="A5" s="318" t="s">
        <v>564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</row>
    <row r="6" spans="1:11" ht="18.75">
      <c r="A6" s="17"/>
      <c r="K6" s="18"/>
    </row>
    <row r="7" spans="1:11" s="19" customFormat="1" ht="48" customHeight="1">
      <c r="A7" s="260" t="s">
        <v>141</v>
      </c>
      <c r="B7" s="312" t="s">
        <v>192</v>
      </c>
      <c r="C7" s="313"/>
      <c r="D7" s="313"/>
      <c r="E7" s="313"/>
      <c r="F7" s="313"/>
      <c r="G7" s="313"/>
      <c r="H7" s="314"/>
      <c r="I7" s="319" t="s">
        <v>218</v>
      </c>
      <c r="J7" s="319"/>
      <c r="K7" s="319"/>
    </row>
    <row r="8" spans="1:11" s="19" customFormat="1" ht="98.25" customHeight="1">
      <c r="A8" s="265"/>
      <c r="B8" s="308" t="s">
        <v>320</v>
      </c>
      <c r="C8" s="310" t="s">
        <v>316</v>
      </c>
      <c r="D8" s="311" t="s">
        <v>317</v>
      </c>
      <c r="E8" s="311"/>
      <c r="F8" s="311"/>
      <c r="G8" s="315" t="s">
        <v>321</v>
      </c>
      <c r="H8" s="316"/>
      <c r="I8" s="260" t="s">
        <v>546</v>
      </c>
      <c r="J8" s="259" t="s">
        <v>550</v>
      </c>
      <c r="K8" s="259" t="s">
        <v>555</v>
      </c>
    </row>
    <row r="9" spans="1:11" s="19" customFormat="1" ht="186.75" customHeight="1">
      <c r="A9" s="261"/>
      <c r="B9" s="309"/>
      <c r="C9" s="310"/>
      <c r="D9" s="214"/>
      <c r="E9" s="20" t="s">
        <v>97</v>
      </c>
      <c r="F9" s="20" t="s">
        <v>98</v>
      </c>
      <c r="G9" s="154" t="s">
        <v>318</v>
      </c>
      <c r="H9" s="180" t="s">
        <v>319</v>
      </c>
      <c r="I9" s="261"/>
      <c r="J9" s="259"/>
      <c r="K9" s="259"/>
    </row>
    <row r="10" spans="1:11" s="19" customFormat="1" ht="18.75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21">
        <v>7</v>
      </c>
      <c r="H10" s="21">
        <v>8</v>
      </c>
      <c r="I10" s="169">
        <v>9</v>
      </c>
      <c r="J10" s="169">
        <v>10</v>
      </c>
      <c r="K10" s="21">
        <v>11</v>
      </c>
    </row>
    <row r="11" spans="1:11" s="19" customFormat="1" ht="56.25">
      <c r="A11" s="80" t="s">
        <v>217</v>
      </c>
      <c r="B11" s="22" t="s">
        <v>84</v>
      </c>
      <c r="C11" s="22" t="s">
        <v>84</v>
      </c>
      <c r="D11" s="22" t="s">
        <v>84</v>
      </c>
      <c r="E11" s="22" t="s">
        <v>84</v>
      </c>
      <c r="F11" s="22" t="s">
        <v>84</v>
      </c>
      <c r="G11" s="22" t="s">
        <v>55</v>
      </c>
      <c r="H11" s="22" t="s">
        <v>83</v>
      </c>
      <c r="I11" s="91">
        <f>I22+I18+I13</f>
        <v>4450000.0000000075</v>
      </c>
      <c r="J11" s="91">
        <f>J22+J18+J13</f>
        <v>-7.4505805969238281E-9</v>
      </c>
      <c r="K11" s="91">
        <f>K22+K18+K13</f>
        <v>0</v>
      </c>
    </row>
    <row r="12" spans="1:11" ht="37.5">
      <c r="A12" s="6" t="s">
        <v>99</v>
      </c>
      <c r="B12" s="22" t="s">
        <v>48</v>
      </c>
      <c r="C12" s="22" t="s">
        <v>49</v>
      </c>
      <c r="D12" s="22" t="s">
        <v>84</v>
      </c>
      <c r="E12" s="22" t="s">
        <v>84</v>
      </c>
      <c r="F12" s="22" t="s">
        <v>84</v>
      </c>
      <c r="G12" s="22" t="s">
        <v>55</v>
      </c>
      <c r="H12" s="22" t="s">
        <v>83</v>
      </c>
      <c r="I12" s="92">
        <f>I13-I15</f>
        <v>0</v>
      </c>
      <c r="J12" s="92">
        <f>J13-J15</f>
        <v>0</v>
      </c>
      <c r="K12" s="92">
        <f>K13-K15</f>
        <v>0</v>
      </c>
    </row>
    <row r="13" spans="1:11" ht="36.75" customHeight="1">
      <c r="A13" s="6" t="s">
        <v>101</v>
      </c>
      <c r="B13" s="22" t="s">
        <v>48</v>
      </c>
      <c r="C13" s="22" t="s">
        <v>49</v>
      </c>
      <c r="D13" s="22" t="s">
        <v>84</v>
      </c>
      <c r="E13" s="22" t="s">
        <v>84</v>
      </c>
      <c r="F13" s="22" t="s">
        <v>84</v>
      </c>
      <c r="G13" s="22" t="s">
        <v>55</v>
      </c>
      <c r="H13" s="22" t="s">
        <v>100</v>
      </c>
      <c r="I13" s="92">
        <f>I14</f>
        <v>0</v>
      </c>
      <c r="J13" s="92">
        <f>J14</f>
        <v>0</v>
      </c>
      <c r="K13" s="92">
        <f>K14</f>
        <v>0</v>
      </c>
    </row>
    <row r="14" spans="1:11" ht="56.25">
      <c r="A14" s="6" t="s">
        <v>322</v>
      </c>
      <c r="B14" s="22" t="s">
        <v>48</v>
      </c>
      <c r="C14" s="22" t="s">
        <v>49</v>
      </c>
      <c r="D14" s="22" t="s">
        <v>84</v>
      </c>
      <c r="E14" s="22" t="s">
        <v>84</v>
      </c>
      <c r="F14" s="22" t="s">
        <v>54</v>
      </c>
      <c r="G14" s="22" t="s">
        <v>55</v>
      </c>
      <c r="H14" s="22" t="s">
        <v>102</v>
      </c>
      <c r="I14" s="93">
        <v>0</v>
      </c>
      <c r="J14" s="93">
        <v>0</v>
      </c>
      <c r="K14" s="93">
        <v>0</v>
      </c>
    </row>
    <row r="15" spans="1:11" ht="56.25">
      <c r="A15" s="6" t="s">
        <v>179</v>
      </c>
      <c r="B15" s="22" t="s">
        <v>48</v>
      </c>
      <c r="C15" s="22" t="s">
        <v>49</v>
      </c>
      <c r="D15" s="22" t="s">
        <v>84</v>
      </c>
      <c r="E15" s="22" t="s">
        <v>84</v>
      </c>
      <c r="F15" s="22" t="s">
        <v>84</v>
      </c>
      <c r="G15" s="22" t="s">
        <v>55</v>
      </c>
      <c r="H15" s="22" t="s">
        <v>103</v>
      </c>
      <c r="I15" s="92">
        <f>I16</f>
        <v>0</v>
      </c>
      <c r="J15" s="92">
        <f>J16</f>
        <v>0</v>
      </c>
      <c r="K15" s="92">
        <f>K16</f>
        <v>0</v>
      </c>
    </row>
    <row r="16" spans="1:11" ht="59.25" customHeight="1">
      <c r="A16" s="6" t="s">
        <v>246</v>
      </c>
      <c r="B16" s="22" t="s">
        <v>48</v>
      </c>
      <c r="C16" s="22" t="s">
        <v>49</v>
      </c>
      <c r="D16" s="22" t="s">
        <v>84</v>
      </c>
      <c r="E16" s="22" t="s">
        <v>84</v>
      </c>
      <c r="F16" s="22" t="s">
        <v>54</v>
      </c>
      <c r="G16" s="22" t="s">
        <v>55</v>
      </c>
      <c r="H16" s="22" t="s">
        <v>104</v>
      </c>
      <c r="I16" s="93">
        <v>0</v>
      </c>
      <c r="J16" s="93">
        <v>0</v>
      </c>
      <c r="K16" s="93">
        <v>0</v>
      </c>
    </row>
    <row r="17" spans="1:11" ht="37.5">
      <c r="A17" s="6" t="s">
        <v>323</v>
      </c>
      <c r="B17" s="22" t="s">
        <v>48</v>
      </c>
      <c r="C17" s="22" t="s">
        <v>56</v>
      </c>
      <c r="D17" s="22" t="s">
        <v>84</v>
      </c>
      <c r="E17" s="22" t="s">
        <v>84</v>
      </c>
      <c r="F17" s="22" t="s">
        <v>84</v>
      </c>
      <c r="G17" s="22" t="s">
        <v>55</v>
      </c>
      <c r="H17" s="22" t="s">
        <v>83</v>
      </c>
      <c r="I17" s="91">
        <f>I22+I18</f>
        <v>4450000.0000000075</v>
      </c>
      <c r="J17" s="91">
        <f>J22+J18</f>
        <v>0</v>
      </c>
      <c r="K17" s="91">
        <f>K22+K18</f>
        <v>0</v>
      </c>
    </row>
    <row r="18" spans="1:11" ht="26.25" customHeight="1">
      <c r="A18" s="6" t="s">
        <v>105</v>
      </c>
      <c r="B18" s="22" t="s">
        <v>48</v>
      </c>
      <c r="C18" s="22" t="s">
        <v>56</v>
      </c>
      <c r="D18" s="22" t="s">
        <v>84</v>
      </c>
      <c r="E18" s="22" t="s">
        <v>84</v>
      </c>
      <c r="F18" s="22" t="s">
        <v>84</v>
      </c>
      <c r="G18" s="22" t="s">
        <v>55</v>
      </c>
      <c r="H18" s="22" t="s">
        <v>50</v>
      </c>
      <c r="I18" s="91">
        <f t="shared" ref="I18:K20" si="0">I19</f>
        <v>-47295535.329999998</v>
      </c>
      <c r="J18" s="91">
        <f t="shared" si="0"/>
        <v>-26216591.950000003</v>
      </c>
      <c r="K18" s="91">
        <f t="shared" si="0"/>
        <v>-26868938.120000001</v>
      </c>
    </row>
    <row r="19" spans="1:11" ht="27.75" customHeight="1">
      <c r="A19" s="6" t="s">
        <v>106</v>
      </c>
      <c r="B19" s="22" t="s">
        <v>48</v>
      </c>
      <c r="C19" s="22" t="s">
        <v>56</v>
      </c>
      <c r="D19" s="22" t="s">
        <v>49</v>
      </c>
      <c r="E19" s="22" t="s">
        <v>84</v>
      </c>
      <c r="F19" s="22" t="s">
        <v>84</v>
      </c>
      <c r="G19" s="22" t="s">
        <v>55</v>
      </c>
      <c r="H19" s="22" t="s">
        <v>50</v>
      </c>
      <c r="I19" s="91">
        <f t="shared" si="0"/>
        <v>-47295535.329999998</v>
      </c>
      <c r="J19" s="91">
        <f t="shared" si="0"/>
        <v>-26216591.950000003</v>
      </c>
      <c r="K19" s="91">
        <f t="shared" si="0"/>
        <v>-26868938.120000001</v>
      </c>
    </row>
    <row r="20" spans="1:11" ht="37.5">
      <c r="A20" s="6" t="s">
        <v>108</v>
      </c>
      <c r="B20" s="22" t="s">
        <v>48</v>
      </c>
      <c r="C20" s="22" t="s">
        <v>56</v>
      </c>
      <c r="D20" s="22" t="s">
        <v>49</v>
      </c>
      <c r="E20" s="22" t="s">
        <v>48</v>
      </c>
      <c r="F20" s="22" t="s">
        <v>84</v>
      </c>
      <c r="G20" s="22" t="s">
        <v>55</v>
      </c>
      <c r="H20" s="22" t="s">
        <v>107</v>
      </c>
      <c r="I20" s="91">
        <f t="shared" si="0"/>
        <v>-47295535.329999998</v>
      </c>
      <c r="J20" s="91">
        <f t="shared" si="0"/>
        <v>-26216591.950000003</v>
      </c>
      <c r="K20" s="91">
        <f t="shared" si="0"/>
        <v>-26868938.120000001</v>
      </c>
    </row>
    <row r="21" spans="1:11" ht="37.5">
      <c r="A21" s="6" t="s">
        <v>324</v>
      </c>
      <c r="B21" s="22" t="s">
        <v>48</v>
      </c>
      <c r="C21" s="22" t="s">
        <v>56</v>
      </c>
      <c r="D21" s="22" t="s">
        <v>49</v>
      </c>
      <c r="E21" s="22" t="s">
        <v>48</v>
      </c>
      <c r="F21" s="22" t="s">
        <v>54</v>
      </c>
      <c r="G21" s="22" t="s">
        <v>55</v>
      </c>
      <c r="H21" s="22" t="s">
        <v>107</v>
      </c>
      <c r="I21" s="91">
        <f>-(Прил.1!I16+Прил.2!I15)</f>
        <v>-47295535.329999998</v>
      </c>
      <c r="J21" s="91">
        <f>-(Прил.1!J16+Прил.2!J15)</f>
        <v>-26216591.950000003</v>
      </c>
      <c r="K21" s="91">
        <f>-(Прил.1!K16+Прил.2!K15)</f>
        <v>-26868938.120000001</v>
      </c>
    </row>
    <row r="22" spans="1:11" ht="26.25" customHeight="1">
      <c r="A22" s="6" t="s">
        <v>110</v>
      </c>
      <c r="B22" s="22" t="s">
        <v>48</v>
      </c>
      <c r="C22" s="22" t="s">
        <v>56</v>
      </c>
      <c r="D22" s="22" t="s">
        <v>84</v>
      </c>
      <c r="E22" s="22" t="s">
        <v>84</v>
      </c>
      <c r="F22" s="22" t="s">
        <v>84</v>
      </c>
      <c r="G22" s="22" t="s">
        <v>55</v>
      </c>
      <c r="H22" s="22" t="s">
        <v>109</v>
      </c>
      <c r="I22" s="91">
        <f t="shared" ref="I22:K24" si="1">I23</f>
        <v>51745535.330000006</v>
      </c>
      <c r="J22" s="91">
        <f t="shared" si="1"/>
        <v>26216591.949999996</v>
      </c>
      <c r="K22" s="91">
        <f t="shared" si="1"/>
        <v>26868938.120000001</v>
      </c>
    </row>
    <row r="23" spans="1:11" ht="24.75" customHeight="1">
      <c r="A23" s="6" t="s">
        <v>111</v>
      </c>
      <c r="B23" s="22" t="s">
        <v>48</v>
      </c>
      <c r="C23" s="22" t="s">
        <v>56</v>
      </c>
      <c r="D23" s="22" t="s">
        <v>49</v>
      </c>
      <c r="E23" s="22" t="s">
        <v>84</v>
      </c>
      <c r="F23" s="22" t="s">
        <v>84</v>
      </c>
      <c r="G23" s="22" t="s">
        <v>55</v>
      </c>
      <c r="H23" s="22" t="s">
        <v>109</v>
      </c>
      <c r="I23" s="91">
        <f t="shared" si="1"/>
        <v>51745535.330000006</v>
      </c>
      <c r="J23" s="91">
        <f t="shared" si="1"/>
        <v>26216591.949999996</v>
      </c>
      <c r="K23" s="91">
        <f t="shared" si="1"/>
        <v>26868938.120000001</v>
      </c>
    </row>
    <row r="24" spans="1:11" ht="35.25" customHeight="1">
      <c r="A24" s="6" t="s">
        <v>113</v>
      </c>
      <c r="B24" s="22" t="s">
        <v>48</v>
      </c>
      <c r="C24" s="22" t="s">
        <v>56</v>
      </c>
      <c r="D24" s="22" t="s">
        <v>49</v>
      </c>
      <c r="E24" s="22" t="s">
        <v>48</v>
      </c>
      <c r="F24" s="22" t="s">
        <v>84</v>
      </c>
      <c r="G24" s="22" t="s">
        <v>55</v>
      </c>
      <c r="H24" s="22" t="s">
        <v>112</v>
      </c>
      <c r="I24" s="91">
        <f t="shared" si="1"/>
        <v>51745535.330000006</v>
      </c>
      <c r="J24" s="91">
        <f t="shared" si="1"/>
        <v>26216591.949999996</v>
      </c>
      <c r="K24" s="91">
        <f t="shared" si="1"/>
        <v>26868938.120000001</v>
      </c>
    </row>
    <row r="25" spans="1:11" ht="36.75" customHeight="1">
      <c r="A25" s="6" t="s">
        <v>190</v>
      </c>
      <c r="B25" s="22" t="s">
        <v>48</v>
      </c>
      <c r="C25" s="22" t="s">
        <v>56</v>
      </c>
      <c r="D25" s="22" t="s">
        <v>49</v>
      </c>
      <c r="E25" s="22" t="s">
        <v>48</v>
      </c>
      <c r="F25" s="22" t="s">
        <v>54</v>
      </c>
      <c r="G25" s="22" t="s">
        <v>55</v>
      </c>
      <c r="H25" s="22" t="s">
        <v>112</v>
      </c>
      <c r="I25" s="91">
        <f>Прил.3!D52+Прил.7!I15</f>
        <v>51745535.330000006</v>
      </c>
      <c r="J25" s="91">
        <f>Прил.3!F52+Прил.7!J15+629980.72</f>
        <v>26216591.949999996</v>
      </c>
      <c r="K25" s="91">
        <f>Прил.3!H52+Прил.7!K15+1287745.26</f>
        <v>26868938.120000001</v>
      </c>
    </row>
    <row r="26" spans="1:11" ht="37.5" customHeight="1">
      <c r="A26" s="305" t="s">
        <v>114</v>
      </c>
      <c r="B26" s="306"/>
      <c r="C26" s="306"/>
      <c r="D26" s="306"/>
      <c r="E26" s="306"/>
      <c r="F26" s="306"/>
      <c r="G26" s="306"/>
      <c r="H26" s="307"/>
      <c r="I26" s="91">
        <f>I11</f>
        <v>4450000.0000000075</v>
      </c>
      <c r="J26" s="91">
        <f>J11</f>
        <v>-7.4505805969238281E-9</v>
      </c>
      <c r="K26" s="91">
        <f>K11</f>
        <v>0</v>
      </c>
    </row>
    <row r="27" spans="1:11" ht="21" customHeight="1">
      <c r="K27" s="196"/>
    </row>
    <row r="38" ht="28.5" customHeight="1"/>
    <row r="39" ht="28.5" customHeight="1"/>
    <row r="40" ht="28.5" customHeight="1"/>
    <row r="41" ht="28.5" customHeight="1"/>
  </sheetData>
  <mergeCells count="15">
    <mergeCell ref="A26:H26"/>
    <mergeCell ref="A7:A9"/>
    <mergeCell ref="B8:B9"/>
    <mergeCell ref="C8:C9"/>
    <mergeCell ref="D8:F8"/>
    <mergeCell ref="B7:H7"/>
    <mergeCell ref="G8:H8"/>
    <mergeCell ref="I8:I9"/>
    <mergeCell ref="H1:K1"/>
    <mergeCell ref="E2:K2"/>
    <mergeCell ref="J8:J9"/>
    <mergeCell ref="K8:K9"/>
    <mergeCell ref="A4:K4"/>
    <mergeCell ref="A5:K5"/>
    <mergeCell ref="I7:K7"/>
  </mergeCells>
  <phoneticPr fontId="2" type="noConversion"/>
  <pageMargins left="0.35433070866141736" right="0.19685039370078741" top="0.51181102362204722" bottom="0.47244094488188981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Прил.1</vt:lpstr>
      <vt:lpstr>Прил.2</vt:lpstr>
      <vt:lpstr>Прил.3</vt:lpstr>
      <vt:lpstr>Прил.4</vt:lpstr>
      <vt:lpstr>Прил.5</vt:lpstr>
      <vt:lpstr>Прил.7</vt:lpstr>
      <vt:lpstr>Прил.1!Заголовки_для_печати</vt:lpstr>
      <vt:lpstr>Прил.2!Заголовки_для_печати</vt:lpstr>
      <vt:lpstr>Прил.3!Заголовки_для_печати</vt:lpstr>
      <vt:lpstr>Прил.4!Заголовки_для_печати</vt:lpstr>
      <vt:lpstr>Прил.5!Заголовки_для_печати</vt:lpstr>
      <vt:lpstr>Прил.7!Заголовки_для_печати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buh</cp:lastModifiedBy>
  <cp:lastPrinted>2024-05-03T04:34:49Z</cp:lastPrinted>
  <dcterms:created xsi:type="dcterms:W3CDTF">2008-08-19T04:25:37Z</dcterms:created>
  <dcterms:modified xsi:type="dcterms:W3CDTF">2024-05-03T04:53:07Z</dcterms:modified>
</cp:coreProperties>
</file>