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585" yWindow="0" windowWidth="3300" windowHeight="1185" tabRatio="821" activeTab="5"/>
  </bookViews>
  <sheets>
    <sheet name="Приложение №1" sheetId="22" r:id="rId1"/>
    <sheet name=" №2 Доходы" sheetId="14" r:id="rId2"/>
    <sheet name="№ 3 Функциональная " sheetId="13" r:id="rId3"/>
    <sheet name="№4 Ведомственная" sheetId="24" r:id="rId4"/>
    <sheet name="№5 МП" sheetId="23" r:id="rId5"/>
    <sheet name=" № 6 Источники" sheetId="8" r:id="rId6"/>
  </sheets>
  <definedNames>
    <definedName name="_xlnm._FilterDatabase" localSheetId="3" hidden="1">'№4 Ведомственная'!$A$10:$N$308</definedName>
    <definedName name="_xlnm._FilterDatabase" localSheetId="4" hidden="1">'№5 МП'!$C$12:$M$204</definedName>
    <definedName name="_xlnm.Print_Titles" localSheetId="1">' №2 Доходы'!$7:$9</definedName>
    <definedName name="_xlnm.Print_Titles" localSheetId="2">'№ 3 Функциональная '!$5:$6</definedName>
    <definedName name="_xlnm.Print_Titles" localSheetId="3">'№4 Ведомственная'!$10:$10</definedName>
    <definedName name="_xlnm.Print_Titles" localSheetId="4">'№5 МП'!$B:$M,'№5 МП'!$12:$12</definedName>
    <definedName name="_xlnm.Print_Area" localSheetId="5">' № 6 Источники'!$A$1:$L$28</definedName>
    <definedName name="_xlnm.Print_Area" localSheetId="1">' №2 Доходы'!$B$1:$L$110</definedName>
    <definedName name="_xlnm.Print_Area" localSheetId="3">'№4 Ведомственная'!$A$1:$N$308</definedName>
    <definedName name="_xlnm.Print_Area" localSheetId="4">'№5 МП'!$A$1:$M$207</definedName>
  </definedNames>
  <calcPr calcId="125725" refMode="R1C1"/>
</workbook>
</file>

<file path=xl/calcChain.xml><?xml version="1.0" encoding="utf-8"?>
<calcChain xmlns="http://schemas.openxmlformats.org/spreadsheetml/2006/main">
  <c r="K21" i="14"/>
  <c r="J27" i="23"/>
  <c r="I27"/>
  <c r="J28"/>
  <c r="I28"/>
  <c r="J17"/>
  <c r="I17"/>
  <c r="I19"/>
  <c r="J19"/>
  <c r="J42"/>
  <c r="I42"/>
  <c r="J57"/>
  <c r="I57"/>
  <c r="J59"/>
  <c r="I59"/>
  <c r="J107"/>
  <c r="I107"/>
  <c r="J109"/>
  <c r="I109"/>
  <c r="J111"/>
  <c r="I111"/>
  <c r="J114"/>
  <c r="I114"/>
  <c r="J135"/>
  <c r="I135"/>
  <c r="M31" i="24"/>
  <c r="N31" s="1"/>
  <c r="M42" i="23" s="1"/>
  <c r="L31" i="24"/>
  <c r="K42" i="23" s="1"/>
  <c r="K259" i="24"/>
  <c r="J259"/>
  <c r="M261"/>
  <c r="N261" s="1"/>
  <c r="M27" i="23" s="1"/>
  <c r="L261" i="24"/>
  <c r="K27" i="23" s="1"/>
  <c r="K57" i="24"/>
  <c r="J58" i="23" s="1"/>
  <c r="J57" i="24"/>
  <c r="I58" i="23" s="1"/>
  <c r="K55" i="24"/>
  <c r="J56" i="23" s="1"/>
  <c r="J55" i="24"/>
  <c r="I56" i="23" s="1"/>
  <c r="M215" i="24"/>
  <c r="N215" s="1"/>
  <c r="M111" i="23" s="1"/>
  <c r="L215" i="24"/>
  <c r="K111" i="23" s="1"/>
  <c r="K214" i="24"/>
  <c r="J110" i="23" s="1"/>
  <c r="J214" i="24"/>
  <c r="I110" i="23" s="1"/>
  <c r="M213" i="24"/>
  <c r="N213" s="1"/>
  <c r="M109" i="23" s="1"/>
  <c r="L213" i="24"/>
  <c r="K109" i="23" s="1"/>
  <c r="K212" i="24"/>
  <c r="J108" i="23" s="1"/>
  <c r="J212" i="24"/>
  <c r="I108" i="23" s="1"/>
  <c r="M211" i="24"/>
  <c r="N211" s="1"/>
  <c r="M107" i="23" s="1"/>
  <c r="L211" i="24"/>
  <c r="K107" i="23" s="1"/>
  <c r="K210" i="24"/>
  <c r="J106" i="23" s="1"/>
  <c r="J210" i="24"/>
  <c r="I106" i="23" s="1"/>
  <c r="M179" i="24"/>
  <c r="N179" s="1"/>
  <c r="M114" i="23" s="1"/>
  <c r="L179" i="24"/>
  <c r="K114" i="23" s="1"/>
  <c r="K178" i="24"/>
  <c r="K177" s="1"/>
  <c r="J178"/>
  <c r="I113" i="23" s="1"/>
  <c r="I112" s="1"/>
  <c r="M56" i="24"/>
  <c r="N56" s="1"/>
  <c r="M57" i="23" s="1"/>
  <c r="L56" i="24"/>
  <c r="K57" i="23" s="1"/>
  <c r="M58" i="24"/>
  <c r="N58" s="1"/>
  <c r="M59" i="23" s="1"/>
  <c r="L58" i="24"/>
  <c r="K59" i="23" s="1"/>
  <c r="K25" i="24"/>
  <c r="J25"/>
  <c r="M28"/>
  <c r="N28" s="1"/>
  <c r="L28"/>
  <c r="L27" i="23" l="1"/>
  <c r="L19"/>
  <c r="M19" s="1"/>
  <c r="K19"/>
  <c r="L42"/>
  <c r="L57"/>
  <c r="L59"/>
  <c r="L107"/>
  <c r="L111"/>
  <c r="L114"/>
  <c r="L109"/>
  <c r="J113"/>
  <c r="J112" s="1"/>
  <c r="L57" i="24"/>
  <c r="K58" i="23" s="1"/>
  <c r="L210" i="24"/>
  <c r="K106" i="23" s="1"/>
  <c r="L55" i="24"/>
  <c r="K56" i="23" s="1"/>
  <c r="L214" i="24"/>
  <c r="K110" i="23" s="1"/>
  <c r="M55" i="24"/>
  <c r="M57"/>
  <c r="L178"/>
  <c r="K113" i="23" s="1"/>
  <c r="J177" i="24"/>
  <c r="J176" s="1"/>
  <c r="J175" s="1"/>
  <c r="J174" s="1"/>
  <c r="M214"/>
  <c r="L212"/>
  <c r="K108" i="23" s="1"/>
  <c r="M212" i="24"/>
  <c r="M210"/>
  <c r="K176"/>
  <c r="M177"/>
  <c r="M178"/>
  <c r="K50" i="14"/>
  <c r="J50"/>
  <c r="J51"/>
  <c r="L73"/>
  <c r="K73"/>
  <c r="J73"/>
  <c r="N55" i="24" l="1"/>
  <c r="M56" i="23" s="1"/>
  <c r="L56"/>
  <c r="N57" i="24"/>
  <c r="M58" i="23" s="1"/>
  <c r="L58"/>
  <c r="N212" i="24"/>
  <c r="M108" i="23" s="1"/>
  <c r="L108"/>
  <c r="N210" i="24"/>
  <c r="M106" i="23" s="1"/>
  <c r="L106"/>
  <c r="N214" i="24"/>
  <c r="M110" i="23" s="1"/>
  <c r="L110"/>
  <c r="N178" i="24"/>
  <c r="M113" i="23" s="1"/>
  <c r="L113"/>
  <c r="L112" s="1"/>
  <c r="D23" i="13"/>
  <c r="N177" i="24"/>
  <c r="L177"/>
  <c r="L176"/>
  <c r="M176"/>
  <c r="N176" s="1"/>
  <c r="K175"/>
  <c r="K75" i="14"/>
  <c r="K72" s="1"/>
  <c r="J75"/>
  <c r="L76"/>
  <c r="L175" i="24" l="1"/>
  <c r="M175"/>
  <c r="N175" s="1"/>
  <c r="K174"/>
  <c r="E23" i="13" s="1"/>
  <c r="L75" i="14"/>
  <c r="J72"/>
  <c r="J150" i="23"/>
  <c r="I150"/>
  <c r="J141"/>
  <c r="I141"/>
  <c r="J134"/>
  <c r="I134"/>
  <c r="J124"/>
  <c r="I124"/>
  <c r="J92"/>
  <c r="I92"/>
  <c r="L90"/>
  <c r="J86"/>
  <c r="I86"/>
  <c r="J71"/>
  <c r="I71"/>
  <c r="J69"/>
  <c r="I69"/>
  <c r="J66"/>
  <c r="I66"/>
  <c r="J51"/>
  <c r="I51"/>
  <c r="J46"/>
  <c r="I46"/>
  <c r="J197"/>
  <c r="I197"/>
  <c r="J195"/>
  <c r="I195"/>
  <c r="J193"/>
  <c r="I193"/>
  <c r="J187"/>
  <c r="I187"/>
  <c r="J202"/>
  <c r="I202"/>
  <c r="I203"/>
  <c r="J154" i="24"/>
  <c r="I140" i="23" s="1"/>
  <c r="K154" i="24"/>
  <c r="J140" i="23" s="1"/>
  <c r="M155" i="24"/>
  <c r="N155" s="1"/>
  <c r="M141" i="23" s="1"/>
  <c r="M140" s="1"/>
  <c r="L155" i="24"/>
  <c r="K141" i="23" s="1"/>
  <c r="K140" s="1"/>
  <c r="K227" i="24"/>
  <c r="J194" i="23" s="1"/>
  <c r="J227" i="24"/>
  <c r="I194" i="23" s="1"/>
  <c r="J229" i="24"/>
  <c r="I196" i="23" s="1"/>
  <c r="K229" i="24"/>
  <c r="J196" i="23" s="1"/>
  <c r="M230" i="24"/>
  <c r="N230" s="1"/>
  <c r="M197" i="23" s="1"/>
  <c r="M228" i="24"/>
  <c r="N228" s="1"/>
  <c r="M195" i="23" s="1"/>
  <c r="J225" i="24"/>
  <c r="I192" i="23" s="1"/>
  <c r="K225" i="24"/>
  <c r="J192" i="23" s="1"/>
  <c r="M226" i="24"/>
  <c r="M225" s="1"/>
  <c r="L192" i="23" s="1"/>
  <c r="L226" i="24"/>
  <c r="K193" i="23" s="1"/>
  <c r="L228" i="24"/>
  <c r="K195" i="23" s="1"/>
  <c r="L230" i="24"/>
  <c r="K197" i="23" s="1"/>
  <c r="J219" i="24"/>
  <c r="I186" i="23" s="1"/>
  <c r="K219" i="24"/>
  <c r="J186" i="23" s="1"/>
  <c r="M220" i="24"/>
  <c r="N220" s="1"/>
  <c r="M187" i="23" s="1"/>
  <c r="L220" i="24"/>
  <c r="L203"/>
  <c r="K184"/>
  <c r="J85" i="23" s="1"/>
  <c r="J190" i="24"/>
  <c r="I91" i="23" s="1"/>
  <c r="K190" i="24"/>
  <c r="J91" i="23" s="1"/>
  <c r="M191" i="24"/>
  <c r="N191" s="1"/>
  <c r="M92" i="23" s="1"/>
  <c r="M91" s="1"/>
  <c r="L191" i="24"/>
  <c r="K92" i="23" s="1"/>
  <c r="K91" s="1"/>
  <c r="J184" i="24"/>
  <c r="I85" i="23" s="1"/>
  <c r="M185" i="24"/>
  <c r="N185" s="1"/>
  <c r="M86" i="23" s="1"/>
  <c r="M85" s="1"/>
  <c r="L185" i="24"/>
  <c r="K86" i="23" s="1"/>
  <c r="K85" s="1"/>
  <c r="J165" i="24"/>
  <c r="I68" i="23" s="1"/>
  <c r="J169" i="24"/>
  <c r="I70" i="23" s="1"/>
  <c r="K169" i="24"/>
  <c r="J70" i="23" s="1"/>
  <c r="M170" i="24"/>
  <c r="N170" s="1"/>
  <c r="M71" i="23" s="1"/>
  <c r="M70" s="1"/>
  <c r="L170" i="24"/>
  <c r="K71" i="23" s="1"/>
  <c r="K70" s="1"/>
  <c r="K165" i="24"/>
  <c r="J68" i="23" s="1"/>
  <c r="M166" i="24"/>
  <c r="N166" s="1"/>
  <c r="M69" i="23" s="1"/>
  <c r="M68" s="1"/>
  <c r="L166" i="24"/>
  <c r="K69" i="23" s="1"/>
  <c r="K68" s="1"/>
  <c r="J162" i="24"/>
  <c r="I50" i="23" s="1"/>
  <c r="K162" i="24"/>
  <c r="J50" i="23" s="1"/>
  <c r="M163" i="24"/>
  <c r="N163" s="1"/>
  <c r="M51" i="23" s="1"/>
  <c r="M50" s="1"/>
  <c r="L163" i="24"/>
  <c r="K51" i="23" s="1"/>
  <c r="K50" s="1"/>
  <c r="L148" i="24"/>
  <c r="K135" i="23" s="1"/>
  <c r="J147" i="24"/>
  <c r="K147"/>
  <c r="M148"/>
  <c r="K149"/>
  <c r="J142"/>
  <c r="L137"/>
  <c r="K124" i="23" s="1"/>
  <c r="K123" s="1"/>
  <c r="J136" i="24"/>
  <c r="I123" i="23" s="1"/>
  <c r="K136" i="24"/>
  <c r="J123" i="23" s="1"/>
  <c r="M137" i="24"/>
  <c r="N137" s="1"/>
  <c r="M124" i="23" s="1"/>
  <c r="M123" s="1"/>
  <c r="N148" i="24" l="1"/>
  <c r="M135" i="23" s="1"/>
  <c r="L135"/>
  <c r="M174" i="24"/>
  <c r="L174"/>
  <c r="F23" i="13" s="1"/>
  <c r="L141" i="23"/>
  <c r="L124"/>
  <c r="L92"/>
  <c r="L91" s="1"/>
  <c r="J67"/>
  <c r="L86"/>
  <c r="I67"/>
  <c r="L71"/>
  <c r="L69"/>
  <c r="L51"/>
  <c r="M188"/>
  <c r="L193"/>
  <c r="L187"/>
  <c r="L195"/>
  <c r="L197"/>
  <c r="K202"/>
  <c r="M169" i="24"/>
  <c r="M184"/>
  <c r="M162"/>
  <c r="L162"/>
  <c r="L147"/>
  <c r="L136"/>
  <c r="M147"/>
  <c r="N147" s="1"/>
  <c r="M229"/>
  <c r="L184"/>
  <c r="M136"/>
  <c r="M165"/>
  <c r="M190"/>
  <c r="N190" s="1"/>
  <c r="M227"/>
  <c r="M154"/>
  <c r="L154"/>
  <c r="L229"/>
  <c r="K196" i="23" s="1"/>
  <c r="L227" i="24"/>
  <c r="K194" i="23" s="1"/>
  <c r="N225" i="24"/>
  <c r="M192" i="23" s="1"/>
  <c r="L225" i="24"/>
  <c r="K192" i="23" s="1"/>
  <c r="N226" i="24"/>
  <c r="M193" i="23" s="1"/>
  <c r="M219" i="24"/>
  <c r="L219"/>
  <c r="K186" i="23" s="1"/>
  <c r="L190" i="24"/>
  <c r="L169"/>
  <c r="L165"/>
  <c r="L111"/>
  <c r="K66" i="23" s="1"/>
  <c r="K65" s="1"/>
  <c r="J110" i="24"/>
  <c r="I65" i="23" s="1"/>
  <c r="K110" i="24"/>
  <c r="M111"/>
  <c r="J99"/>
  <c r="J98" s="1"/>
  <c r="K99"/>
  <c r="K98" s="1"/>
  <c r="K97" s="1"/>
  <c r="K96" s="1"/>
  <c r="M100"/>
  <c r="L95"/>
  <c r="K150" i="23" s="1"/>
  <c r="K149" s="1"/>
  <c r="K148" s="1"/>
  <c r="L100" i="24"/>
  <c r="K94"/>
  <c r="J149" i="23" s="1"/>
  <c r="J148" s="1"/>
  <c r="J94" i="24"/>
  <c r="M95"/>
  <c r="L48"/>
  <c r="K46" i="23" s="1"/>
  <c r="K45" s="1"/>
  <c r="J47" i="24"/>
  <c r="I45" i="23" s="1"/>
  <c r="K47" i="24"/>
  <c r="J45" i="23" s="1"/>
  <c r="M48" i="24"/>
  <c r="J25" i="14"/>
  <c r="J90"/>
  <c r="J78"/>
  <c r="J77" s="1"/>
  <c r="J67"/>
  <c r="J64"/>
  <c r="J61"/>
  <c r="J56"/>
  <c r="J21"/>
  <c r="N174" i="24" l="1"/>
  <c r="H23" i="13" s="1"/>
  <c r="G23"/>
  <c r="J93" i="24"/>
  <c r="J92" s="1"/>
  <c r="J91" s="1"/>
  <c r="I149" i="23"/>
  <c r="I148" s="1"/>
  <c r="M94" i="24"/>
  <c r="L149" i="23" s="1"/>
  <c r="L148" s="1"/>
  <c r="L150"/>
  <c r="N154" i="24"/>
  <c r="L140" i="23"/>
  <c r="N136" i="24"/>
  <c r="L123" i="23"/>
  <c r="N184" i="24"/>
  <c r="L85" i="23"/>
  <c r="N169" i="24"/>
  <c r="L70" i="23"/>
  <c r="N165" i="24"/>
  <c r="L68" i="23"/>
  <c r="M110" i="24"/>
  <c r="L65" i="23" s="1"/>
  <c r="J65"/>
  <c r="N111" i="24"/>
  <c r="M66" i="23" s="1"/>
  <c r="M65" s="1"/>
  <c r="L66"/>
  <c r="N162" i="24"/>
  <c r="L50" i="23"/>
  <c r="M47" i="24"/>
  <c r="L45" i="23" s="1"/>
  <c r="L46"/>
  <c r="N227" i="24"/>
  <c r="M194" i="23" s="1"/>
  <c r="L194"/>
  <c r="N229" i="24"/>
  <c r="M196" i="23" s="1"/>
  <c r="L196"/>
  <c r="N219" i="24"/>
  <c r="M186" i="23" s="1"/>
  <c r="L186"/>
  <c r="N100" i="24"/>
  <c r="L202" i="23"/>
  <c r="M202" s="1"/>
  <c r="M99" i="24"/>
  <c r="N99" s="1"/>
  <c r="L110"/>
  <c r="L94"/>
  <c r="K93"/>
  <c r="N95"/>
  <c r="M150" i="23" s="1"/>
  <c r="M149" s="1"/>
  <c r="M148" s="1"/>
  <c r="L47" i="24"/>
  <c r="J97"/>
  <c r="J96" s="1"/>
  <c r="L96" s="1"/>
  <c r="L98"/>
  <c r="L99"/>
  <c r="N48"/>
  <c r="M46" i="23" s="1"/>
  <c r="M45" s="1"/>
  <c r="J19" i="24"/>
  <c r="K19"/>
  <c r="M20"/>
  <c r="M18"/>
  <c r="L20"/>
  <c r="L90" i="14"/>
  <c r="L91"/>
  <c r="K90"/>
  <c r="K78"/>
  <c r="L78" s="1"/>
  <c r="L79"/>
  <c r="L65"/>
  <c r="K64"/>
  <c r="L64" s="1"/>
  <c r="L62"/>
  <c r="K61"/>
  <c r="L61" s="1"/>
  <c r="K59"/>
  <c r="L57"/>
  <c r="K56"/>
  <c r="L56" s="1"/>
  <c r="J28"/>
  <c r="J27" s="1"/>
  <c r="K58" l="1"/>
  <c r="K77"/>
  <c r="L77" s="1"/>
  <c r="M93" i="24"/>
  <c r="M92" s="1"/>
  <c r="N94"/>
  <c r="L67" i="23"/>
  <c r="N110" i="24"/>
  <c r="N47"/>
  <c r="N20"/>
  <c r="M98"/>
  <c r="M97" s="1"/>
  <c r="M96" s="1"/>
  <c r="N96" s="1"/>
  <c r="L93"/>
  <c r="K92"/>
  <c r="J90"/>
  <c r="D16" i="13" s="1"/>
  <c r="L97" i="24"/>
  <c r="L19"/>
  <c r="M19"/>
  <c r="K28" i="14"/>
  <c r="K27" s="1"/>
  <c r="L32"/>
  <c r="N93" i="24" l="1"/>
  <c r="N19"/>
  <c r="N97"/>
  <c r="N98"/>
  <c r="K91"/>
  <c r="L92"/>
  <c r="M91"/>
  <c r="N91" s="1"/>
  <c r="N92"/>
  <c r="K23" i="14"/>
  <c r="J151" i="24"/>
  <c r="J128"/>
  <c r="J130"/>
  <c r="J132"/>
  <c r="J134"/>
  <c r="J138"/>
  <c r="J140"/>
  <c r="J144"/>
  <c r="J116"/>
  <c r="J118"/>
  <c r="J120"/>
  <c r="J122"/>
  <c r="J108"/>
  <c r="J106"/>
  <c r="J86"/>
  <c r="J84"/>
  <c r="J72"/>
  <c r="J71" s="1"/>
  <c r="J70" s="1"/>
  <c r="J69" s="1"/>
  <c r="J68" s="1"/>
  <c r="J67" s="1"/>
  <c r="J65"/>
  <c r="J64" s="1"/>
  <c r="J63" s="1"/>
  <c r="K50"/>
  <c r="J50"/>
  <c r="J49" s="1"/>
  <c r="J42"/>
  <c r="J41" s="1"/>
  <c r="J36"/>
  <c r="J35" s="1"/>
  <c r="J34" s="1"/>
  <c r="J33" s="1"/>
  <c r="J32" s="1"/>
  <c r="J30" s="1"/>
  <c r="J17"/>
  <c r="J24" i="23"/>
  <c r="I24"/>
  <c r="J83"/>
  <c r="I83"/>
  <c r="M204"/>
  <c r="K204"/>
  <c r="J203"/>
  <c r="J171"/>
  <c r="I171"/>
  <c r="J128"/>
  <c r="I128"/>
  <c r="J126"/>
  <c r="I126"/>
  <c r="J118"/>
  <c r="I118"/>
  <c r="J37"/>
  <c r="I37"/>
  <c r="J36"/>
  <c r="I36"/>
  <c r="J35"/>
  <c r="I35"/>
  <c r="J34"/>
  <c r="I34"/>
  <c r="J59" i="14"/>
  <c r="J58" s="1"/>
  <c r="J45"/>
  <c r="J40"/>
  <c r="J39" s="1"/>
  <c r="J35"/>
  <c r="J100"/>
  <c r="J88"/>
  <c r="J24" i="24" l="1"/>
  <c r="J23" s="1"/>
  <c r="J22" s="1"/>
  <c r="J21" s="1"/>
  <c r="I41" i="23"/>
  <c r="M50" i="24"/>
  <c r="K49"/>
  <c r="J105"/>
  <c r="J127"/>
  <c r="L91"/>
  <c r="K90"/>
  <c r="E16" i="13" s="1"/>
  <c r="F16" s="1"/>
  <c r="J16" i="24"/>
  <c r="J15" s="1"/>
  <c r="J14" s="1"/>
  <c r="J13" s="1"/>
  <c r="J83"/>
  <c r="J82" s="1"/>
  <c r="J115"/>
  <c r="J114" s="1"/>
  <c r="J113" s="1"/>
  <c r="J112" s="1"/>
  <c r="J40"/>
  <c r="K24" i="23"/>
  <c r="K203"/>
  <c r="K128"/>
  <c r="K126"/>
  <c r="K118"/>
  <c r="J33"/>
  <c r="I33"/>
  <c r="K93" i="14"/>
  <c r="J70"/>
  <c r="K70"/>
  <c r="L71"/>
  <c r="L58"/>
  <c r="L59"/>
  <c r="L60"/>
  <c r="K54"/>
  <c r="K45"/>
  <c r="K44" s="1"/>
  <c r="K40"/>
  <c r="K35"/>
  <c r="L30"/>
  <c r="L31"/>
  <c r="L90" i="24" l="1"/>
  <c r="M90"/>
  <c r="L70" i="14"/>
  <c r="J13"/>
  <c r="J191" i="23"/>
  <c r="I191"/>
  <c r="I179"/>
  <c r="I178" s="1"/>
  <c r="I89"/>
  <c r="J89"/>
  <c r="M90"/>
  <c r="K90"/>
  <c r="J276" i="24"/>
  <c r="J274"/>
  <c r="J285"/>
  <c r="J284"/>
  <c r="J280"/>
  <c r="J279" s="1"/>
  <c r="J278" s="1"/>
  <c r="J268"/>
  <c r="J267" s="1"/>
  <c r="J266" s="1"/>
  <c r="J265" s="1"/>
  <c r="J264" s="1"/>
  <c r="J258"/>
  <c r="J242"/>
  <c r="J236"/>
  <c r="J235" s="1"/>
  <c r="J234" s="1"/>
  <c r="J233" s="1"/>
  <c r="J232" s="1"/>
  <c r="J223"/>
  <c r="I190" i="23" s="1"/>
  <c r="J221" i="24"/>
  <c r="I188" i="23" s="1"/>
  <c r="I170"/>
  <c r="M222" i="24"/>
  <c r="J283" l="1"/>
  <c r="J282" s="1"/>
  <c r="I201" i="23"/>
  <c r="N90" i="24"/>
  <c r="G16" i="13"/>
  <c r="H16" s="1"/>
  <c r="J218" i="24"/>
  <c r="J217" s="1"/>
  <c r="J216" s="1"/>
  <c r="I23" i="23"/>
  <c r="I52"/>
  <c r="L89"/>
  <c r="M89" s="1"/>
  <c r="K89"/>
  <c r="J273" i="24"/>
  <c r="J272" s="1"/>
  <c r="J271" s="1"/>
  <c r="M153"/>
  <c r="M161"/>
  <c r="M168"/>
  <c r="M172"/>
  <c r="M187"/>
  <c r="M189"/>
  <c r="M121"/>
  <c r="M123"/>
  <c r="M129"/>
  <c r="M131"/>
  <c r="L118" i="23" s="1"/>
  <c r="M81" i="24"/>
  <c r="M87"/>
  <c r="M89"/>
  <c r="M107"/>
  <c r="M109"/>
  <c r="J270" l="1"/>
  <c r="M132"/>
  <c r="M135"/>
  <c r="M134" s="1"/>
  <c r="M44"/>
  <c r="L35" i="23" s="1"/>
  <c r="M45" i="24"/>
  <c r="L36" i="23" s="1"/>
  <c r="M46" i="24"/>
  <c r="L37" i="23" s="1"/>
  <c r="M51" i="24"/>
  <c r="M52"/>
  <c r="M53"/>
  <c r="M54"/>
  <c r="M43"/>
  <c r="L34" i="23" s="1"/>
  <c r="M37" i="24"/>
  <c r="L24" i="23" s="1"/>
  <c r="M24" s="1"/>
  <c r="K42" i="24"/>
  <c r="L44"/>
  <c r="K35" i="23" s="1"/>
  <c r="L45" i="24"/>
  <c r="L46"/>
  <c r="K37" i="23" s="1"/>
  <c r="L43" i="24"/>
  <c r="K34" i="23" s="1"/>
  <c r="K291" i="24"/>
  <c r="J291"/>
  <c r="M292"/>
  <c r="L292"/>
  <c r="K223"/>
  <c r="J190" i="23" s="1"/>
  <c r="M224" i="24"/>
  <c r="L224"/>
  <c r="K191" i="23" s="1"/>
  <c r="J188" i="24"/>
  <c r="K188"/>
  <c r="M188" s="1"/>
  <c r="N189"/>
  <c r="L189"/>
  <c r="K142"/>
  <c r="K140"/>
  <c r="I127" i="23"/>
  <c r="M141" i="24"/>
  <c r="L141"/>
  <c r="M139"/>
  <c r="L139"/>
  <c r="K138"/>
  <c r="J125" i="23" s="1"/>
  <c r="I125"/>
  <c r="L131" i="24"/>
  <c r="K130"/>
  <c r="I117" i="23"/>
  <c r="K32" i="24"/>
  <c r="K36"/>
  <c r="E10" i="13" l="1"/>
  <c r="M42" i="24"/>
  <c r="K41"/>
  <c r="M41" s="1"/>
  <c r="K35"/>
  <c r="K34" s="1"/>
  <c r="K33" s="1"/>
  <c r="M33" s="1"/>
  <c r="J23" i="23"/>
  <c r="K23" s="1"/>
  <c r="M291" i="24"/>
  <c r="J290"/>
  <c r="J289" s="1"/>
  <c r="J288" s="1"/>
  <c r="J287" s="1"/>
  <c r="J263" s="1"/>
  <c r="I82" i="23"/>
  <c r="K125"/>
  <c r="N141" i="24"/>
  <c r="L128" i="23"/>
  <c r="M128" s="1"/>
  <c r="M140" i="24"/>
  <c r="L127" i="23" s="1"/>
  <c r="M127" s="1"/>
  <c r="J127"/>
  <c r="K127" s="1"/>
  <c r="N139" i="24"/>
  <c r="L126" i="23"/>
  <c r="M126" s="1"/>
  <c r="M130" i="24"/>
  <c r="L117" i="23" s="1"/>
  <c r="J117"/>
  <c r="L33"/>
  <c r="N224" i="24"/>
  <c r="M191" i="23" s="1"/>
  <c r="L191"/>
  <c r="L190" s="1"/>
  <c r="N292" i="24"/>
  <c r="L138"/>
  <c r="K290"/>
  <c r="M290" s="1"/>
  <c r="M138"/>
  <c r="L188"/>
  <c r="L291"/>
  <c r="M36"/>
  <c r="L23" i="23" s="1"/>
  <c r="M23" s="1"/>
  <c r="M32" i="24"/>
  <c r="N131"/>
  <c r="L42"/>
  <c r="K33" i="23" s="1"/>
  <c r="N188" i="24"/>
  <c r="L140"/>
  <c r="L223"/>
  <c r="K190" i="23" s="1"/>
  <c r="M223" i="24"/>
  <c r="N223" s="1"/>
  <c r="M190" i="23" s="1"/>
  <c r="L130" i="24"/>
  <c r="L29"/>
  <c r="M29"/>
  <c r="N29" s="1"/>
  <c r="D10" i="13"/>
  <c r="F10" l="1"/>
  <c r="K30" i="24"/>
  <c r="G10" i="13"/>
  <c r="H10" s="1"/>
  <c r="M34" i="24"/>
  <c r="M30" s="1"/>
  <c r="L41" i="23" s="1"/>
  <c r="M35" i="24"/>
  <c r="N290"/>
  <c r="N291"/>
  <c r="N140"/>
  <c r="N138"/>
  <c r="L125" i="23"/>
  <c r="M125" s="1"/>
  <c r="D35" i="13"/>
  <c r="L41" i="24"/>
  <c r="K289"/>
  <c r="K288" s="1"/>
  <c r="M288" s="1"/>
  <c r="N288" s="1"/>
  <c r="L290"/>
  <c r="N130"/>
  <c r="L32"/>
  <c r="L30" s="1"/>
  <c r="K41" i="23" s="1"/>
  <c r="N32" i="24"/>
  <c r="N30" s="1"/>
  <c r="M41" i="23" s="1"/>
  <c r="J157"/>
  <c r="I157"/>
  <c r="J81"/>
  <c r="I81"/>
  <c r="J53"/>
  <c r="I53"/>
  <c r="M262" i="24"/>
  <c r="L262"/>
  <c r="K28" i="23" s="1"/>
  <c r="K298" i="24"/>
  <c r="J156" i="23" s="1"/>
  <c r="J298" i="24"/>
  <c r="I156" i="23" s="1"/>
  <c r="M299" i="24"/>
  <c r="M298" s="1"/>
  <c r="L156" i="23" s="1"/>
  <c r="L299" i="24"/>
  <c r="M277"/>
  <c r="L277"/>
  <c r="K81" i="23" s="1"/>
  <c r="K276" i="24"/>
  <c r="I80" i="23"/>
  <c r="K132" i="24"/>
  <c r="J80"/>
  <c r="K80"/>
  <c r="M80" s="1"/>
  <c r="L81"/>
  <c r="K85"/>
  <c r="K86"/>
  <c r="M86" s="1"/>
  <c r="L87"/>
  <c r="L51"/>
  <c r="K34" i="14"/>
  <c r="J34"/>
  <c r="K25"/>
  <c r="J23"/>
  <c r="L23" s="1"/>
  <c r="K19"/>
  <c r="J19"/>
  <c r="N262" i="24" l="1"/>
  <c r="M28" i="23" s="1"/>
  <c r="L28"/>
  <c r="K24" i="24"/>
  <c r="J41" i="23"/>
  <c r="J80"/>
  <c r="J82"/>
  <c r="N277" i="24"/>
  <c r="M81" i="23" s="1"/>
  <c r="L83"/>
  <c r="K287" i="24"/>
  <c r="E35" i="13" s="1"/>
  <c r="F35" s="1"/>
  <c r="L289" i="24"/>
  <c r="M289"/>
  <c r="N289" s="1"/>
  <c r="L288"/>
  <c r="K84"/>
  <c r="M84" s="1"/>
  <c r="M85"/>
  <c r="N51"/>
  <c r="N42"/>
  <c r="M33" i="23" s="1"/>
  <c r="M276" i="24"/>
  <c r="M156" i="23"/>
  <c r="L157"/>
  <c r="M157" s="1"/>
  <c r="K157"/>
  <c r="K156"/>
  <c r="L81"/>
  <c r="L53"/>
  <c r="M53" s="1"/>
  <c r="K53"/>
  <c r="L298" i="24"/>
  <c r="N298"/>
  <c r="L80"/>
  <c r="N299"/>
  <c r="L276"/>
  <c r="K80" i="23" s="1"/>
  <c r="L86" i="24"/>
  <c r="L85"/>
  <c r="L21" i="14"/>
  <c r="L19"/>
  <c r="L25"/>
  <c r="J167" i="23"/>
  <c r="I167"/>
  <c r="J153"/>
  <c r="J152" s="1"/>
  <c r="J151" s="1"/>
  <c r="J147" s="1"/>
  <c r="I153"/>
  <c r="I152" s="1"/>
  <c r="I151" s="1"/>
  <c r="I147" s="1"/>
  <c r="J122"/>
  <c r="I122"/>
  <c r="J79"/>
  <c r="I79"/>
  <c r="L80" l="1"/>
  <c r="L82"/>
  <c r="M287" i="24"/>
  <c r="G35" i="13" s="1"/>
  <c r="H35" s="1"/>
  <c r="L287" i="24"/>
  <c r="K83"/>
  <c r="M83" s="1"/>
  <c r="L84"/>
  <c r="N276"/>
  <c r="M80" i="23" s="1"/>
  <c r="K152"/>
  <c r="K122"/>
  <c r="N287" i="24" l="1"/>
  <c r="L83"/>
  <c r="K82"/>
  <c r="M82" s="1"/>
  <c r="K106"/>
  <c r="L82" l="1"/>
  <c r="M106"/>
  <c r="K65"/>
  <c r="L275"/>
  <c r="K79" i="23" s="1"/>
  <c r="K274" i="24"/>
  <c r="M245"/>
  <c r="L167" i="23" s="1"/>
  <c r="K244" i="24"/>
  <c r="J166" i="23" s="1"/>
  <c r="J244" i="24"/>
  <c r="L237"/>
  <c r="K31" i="23" s="1"/>
  <c r="K236" i="24"/>
  <c r="J30" i="23" s="1"/>
  <c r="K221" i="24"/>
  <c r="L222"/>
  <c r="K198"/>
  <c r="L172"/>
  <c r="K171"/>
  <c r="M171" s="1"/>
  <c r="J171"/>
  <c r="L168"/>
  <c r="K167"/>
  <c r="J167"/>
  <c r="L121" i="23"/>
  <c r="L135" i="24"/>
  <c r="K134"/>
  <c r="J121" i="23" s="1"/>
  <c r="I121"/>
  <c r="J93" i="14"/>
  <c r="J44"/>
  <c r="J38" s="1"/>
  <c r="L40"/>
  <c r="K39"/>
  <c r="K38" s="1"/>
  <c r="L35"/>
  <c r="J164" i="24" l="1"/>
  <c r="M167"/>
  <c r="N167" s="1"/>
  <c r="K164"/>
  <c r="M164" s="1"/>
  <c r="J188" i="23"/>
  <c r="K218" i="24"/>
  <c r="M218" s="1"/>
  <c r="K64"/>
  <c r="K63" s="1"/>
  <c r="M63" s="1"/>
  <c r="J170" i="23"/>
  <c r="I166"/>
  <c r="M221" i="24"/>
  <c r="M121" i="23"/>
  <c r="J78"/>
  <c r="J77" s="1"/>
  <c r="K273" i="24"/>
  <c r="L39" i="14"/>
  <c r="L44"/>
  <c r="K121" i="23"/>
  <c r="N135" i="24"/>
  <c r="L122" i="23"/>
  <c r="M122" s="1"/>
  <c r="I78"/>
  <c r="I77" s="1"/>
  <c r="L171" i="24"/>
  <c r="N168"/>
  <c r="N172"/>
  <c r="I30" i="23"/>
  <c r="I29" s="1"/>
  <c r="N222" i="24"/>
  <c r="L167"/>
  <c r="L236"/>
  <c r="K30" i="23" s="1"/>
  <c r="K235" i="24"/>
  <c r="L274"/>
  <c r="K78" i="23" s="1"/>
  <c r="M275" i="24"/>
  <c r="L79" i="23" s="1"/>
  <c r="L244" i="24"/>
  <c r="K166" i="23" s="1"/>
  <c r="M244" i="24"/>
  <c r="N245"/>
  <c r="M167" i="23" s="1"/>
  <c r="L245" i="24"/>
  <c r="K167" i="23" s="1"/>
  <c r="M237" i="24"/>
  <c r="L221"/>
  <c r="L134"/>
  <c r="N134"/>
  <c r="K153" i="23"/>
  <c r="L45" i="14"/>
  <c r="K108"/>
  <c r="K107" s="1"/>
  <c r="J108"/>
  <c r="J107" s="1"/>
  <c r="K77" i="23" l="1"/>
  <c r="N221" i="24"/>
  <c r="L188" i="23"/>
  <c r="K217" i="24"/>
  <c r="N244"/>
  <c r="M166" i="23" s="1"/>
  <c r="L166"/>
  <c r="L164" i="24"/>
  <c r="K67" i="23" s="1"/>
  <c r="N275" i="24"/>
  <c r="M79" i="23" s="1"/>
  <c r="M274" i="24"/>
  <c r="L273"/>
  <c r="K272"/>
  <c r="N237"/>
  <c r="M31" i="23" s="1"/>
  <c r="M236" i="24"/>
  <c r="L218"/>
  <c r="K185" i="23" s="1"/>
  <c r="N218" i="24"/>
  <c r="M185" i="23" s="1"/>
  <c r="N171" i="24"/>
  <c r="N164"/>
  <c r="M67" i="23" s="1"/>
  <c r="K216" i="24" l="1"/>
  <c r="M216" s="1"/>
  <c r="M217"/>
  <c r="N217" s="1"/>
  <c r="L217"/>
  <c r="L78" i="23"/>
  <c r="L77" s="1"/>
  <c r="M273" i="24"/>
  <c r="L272"/>
  <c r="M235"/>
  <c r="L30" i="23"/>
  <c r="N274" i="24"/>
  <c r="M78" i="23" s="1"/>
  <c r="N236" i="24"/>
  <c r="M30" i="23" s="1"/>
  <c r="M77" l="1"/>
  <c r="N273" i="24"/>
  <c r="M272"/>
  <c r="N272" l="1"/>
  <c r="L94" i="14"/>
  <c r="L93"/>
  <c r="I146" i="23" l="1"/>
  <c r="I137"/>
  <c r="I94"/>
  <c r="I75"/>
  <c r="I74" s="1"/>
  <c r="I73" s="1"/>
  <c r="I72" s="1"/>
  <c r="I165"/>
  <c r="I169"/>
  <c r="I189"/>
  <c r="I185" s="1"/>
  <c r="M254" i="24"/>
  <c r="N254" s="1"/>
  <c r="M247"/>
  <c r="L169" i="23" s="1"/>
  <c r="J246" i="24"/>
  <c r="J241" s="1"/>
  <c r="J240" s="1"/>
  <c r="J239" s="1"/>
  <c r="L189" i="23"/>
  <c r="L185" s="1"/>
  <c r="J204" i="24"/>
  <c r="K193"/>
  <c r="J192"/>
  <c r="M143"/>
  <c r="N143" s="1"/>
  <c r="M145"/>
  <c r="N145" s="1"/>
  <c r="L150"/>
  <c r="K137" i="23" s="1"/>
  <c r="J149" i="24"/>
  <c r="M119"/>
  <c r="L146" i="23" s="1"/>
  <c r="I145"/>
  <c r="M66" i="24"/>
  <c r="J86" i="14"/>
  <c r="K81"/>
  <c r="K80" s="1"/>
  <c r="J81"/>
  <c r="J80" s="1"/>
  <c r="L82"/>
  <c r="K67"/>
  <c r="K66" s="1"/>
  <c r="K63" s="1"/>
  <c r="J66"/>
  <c r="J63" s="1"/>
  <c r="L68"/>
  <c r="J146" i="24" l="1"/>
  <c r="J126" s="1"/>
  <c r="J125" s="1"/>
  <c r="J124" s="1"/>
  <c r="I184" i="23"/>
  <c r="N66" i="24"/>
  <c r="L171" i="23"/>
  <c r="J85" i="14"/>
  <c r="I136" i="23"/>
  <c r="M193" i="24"/>
  <c r="L94" i="23" s="1"/>
  <c r="M94" s="1"/>
  <c r="L184"/>
  <c r="L183" s="1"/>
  <c r="I93"/>
  <c r="I168"/>
  <c r="J238" i="24"/>
  <c r="J231" s="1"/>
  <c r="M243"/>
  <c r="N243" s="1"/>
  <c r="K242"/>
  <c r="L66" i="14"/>
  <c r="L67"/>
  <c r="L63"/>
  <c r="L80"/>
  <c r="M146" i="23"/>
  <c r="J146"/>
  <c r="K146" s="1"/>
  <c r="J137"/>
  <c r="J94"/>
  <c r="K94" s="1"/>
  <c r="K246" i="24"/>
  <c r="L246" s="1"/>
  <c r="K168" i="23" s="1"/>
  <c r="J169"/>
  <c r="I164"/>
  <c r="J189"/>
  <c r="J185" s="1"/>
  <c r="J165"/>
  <c r="L64" i="24"/>
  <c r="L254"/>
  <c r="M246"/>
  <c r="N247"/>
  <c r="M169" i="23" s="1"/>
  <c r="L247" i="24"/>
  <c r="K169" i="23" s="1"/>
  <c r="L243" i="24"/>
  <c r="M189" i="23"/>
  <c r="K189"/>
  <c r="K192" i="24"/>
  <c r="L193"/>
  <c r="L143"/>
  <c r="L145"/>
  <c r="K118"/>
  <c r="M150"/>
  <c r="L137" i="23" s="1"/>
  <c r="J136"/>
  <c r="M118" i="24"/>
  <c r="N119"/>
  <c r="L119"/>
  <c r="M65"/>
  <c r="L170" i="23" s="1"/>
  <c r="L65" i="24"/>
  <c r="K172" i="23" s="1"/>
  <c r="L66" i="24"/>
  <c r="L81" i="14"/>
  <c r="M192" i="24" l="1"/>
  <c r="I163" i="23"/>
  <c r="I162" s="1"/>
  <c r="M173"/>
  <c r="M171"/>
  <c r="K173"/>
  <c r="K171"/>
  <c r="K165"/>
  <c r="M165"/>
  <c r="N193" i="24"/>
  <c r="M184" i="23"/>
  <c r="D28" i="13"/>
  <c r="I183" i="23"/>
  <c r="K241" i="24"/>
  <c r="J184" i="23"/>
  <c r="L165"/>
  <c r="M242" i="24"/>
  <c r="M241" s="1"/>
  <c r="L242"/>
  <c r="K36" i="23" s="1"/>
  <c r="N65" i="24"/>
  <c r="M172" i="23" s="1"/>
  <c r="N118" i="24"/>
  <c r="L145" i="23"/>
  <c r="M145" s="1"/>
  <c r="L118" i="24"/>
  <c r="J145" i="23"/>
  <c r="K145" s="1"/>
  <c r="M64" i="24"/>
  <c r="N64" s="1"/>
  <c r="J168" i="23"/>
  <c r="J93"/>
  <c r="K93" s="1"/>
  <c r="J164"/>
  <c r="N246" i="24"/>
  <c r="M168" i="23" s="1"/>
  <c r="L168"/>
  <c r="N63" i="24"/>
  <c r="K188" i="23"/>
  <c r="K187" s="1"/>
  <c r="L192" i="24"/>
  <c r="L149"/>
  <c r="K136" i="23" s="1"/>
  <c r="N150" i="24"/>
  <c r="M137" i="23" s="1"/>
  <c r="M149" i="24"/>
  <c r="L136" i="23" l="1"/>
  <c r="J163"/>
  <c r="K164"/>
  <c r="D27" i="13"/>
  <c r="D26" s="1"/>
  <c r="K184" i="23"/>
  <c r="J183"/>
  <c r="K183" s="1"/>
  <c r="L241" i="24"/>
  <c r="K240"/>
  <c r="N242"/>
  <c r="L164" i="23"/>
  <c r="L163" s="1"/>
  <c r="L63" i="24"/>
  <c r="N192"/>
  <c r="L93" i="23"/>
  <c r="M93" s="1"/>
  <c r="M183"/>
  <c r="L216" i="24"/>
  <c r="N216"/>
  <c r="N149"/>
  <c r="M136" i="23" s="1"/>
  <c r="M164" l="1"/>
  <c r="M36"/>
  <c r="N241" i="24"/>
  <c r="M240"/>
  <c r="K239"/>
  <c r="L240"/>
  <c r="L132" i="23"/>
  <c r="J132"/>
  <c r="I132"/>
  <c r="I206"/>
  <c r="I161"/>
  <c r="I159"/>
  <c r="I64"/>
  <c r="I62"/>
  <c r="I55"/>
  <c r="I32"/>
  <c r="I31" s="1"/>
  <c r="L239" i="24" l="1"/>
  <c r="K238"/>
  <c r="E28" i="13" s="1"/>
  <c r="M239" i="24"/>
  <c r="N240"/>
  <c r="M132" i="23"/>
  <c r="K132"/>
  <c r="M286" i="24"/>
  <c r="L203" i="23" s="1"/>
  <c r="M203" s="1"/>
  <c r="J300" i="24"/>
  <c r="J297" s="1"/>
  <c r="J296" s="1"/>
  <c r="M302"/>
  <c r="J159" i="23"/>
  <c r="K159" s="1"/>
  <c r="M281" i="24"/>
  <c r="M269"/>
  <c r="M260"/>
  <c r="M259" s="1"/>
  <c r="J253"/>
  <c r="K253"/>
  <c r="M253"/>
  <c r="L134" i="23"/>
  <c r="N253" i="24" l="1"/>
  <c r="N239"/>
  <c r="M238"/>
  <c r="G28" i="13" s="1"/>
  <c r="L238" i="24"/>
  <c r="K32" i="23" s="1"/>
  <c r="L301" i="24"/>
  <c r="M301"/>
  <c r="L303"/>
  <c r="J161" i="23"/>
  <c r="K161" s="1"/>
  <c r="K300" i="24"/>
  <c r="K297" s="1"/>
  <c r="L253"/>
  <c r="M303"/>
  <c r="L161" i="23" s="1"/>
  <c r="M161" s="1"/>
  <c r="F28" i="13" l="1"/>
  <c r="K234" i="24"/>
  <c r="L235"/>
  <c r="N238"/>
  <c r="L159" i="23"/>
  <c r="M159" s="1"/>
  <c r="N301" i="24"/>
  <c r="N303"/>
  <c r="M300"/>
  <c r="M297" s="1"/>
  <c r="N297" s="1"/>
  <c r="J208"/>
  <c r="M207"/>
  <c r="M205"/>
  <c r="M203"/>
  <c r="H28" i="13" l="1"/>
  <c r="M32" i="23"/>
  <c r="M234" i="24"/>
  <c r="N235"/>
  <c r="K233"/>
  <c r="K232" s="1"/>
  <c r="L234"/>
  <c r="L209"/>
  <c r="K208"/>
  <c r="M209"/>
  <c r="M201"/>
  <c r="J97" i="23"/>
  <c r="N153" i="24"/>
  <c r="L153"/>
  <c r="M152"/>
  <c r="M151" s="1"/>
  <c r="M146" s="1"/>
  <c r="M144"/>
  <c r="L131" i="23" s="1"/>
  <c r="K144" i="24"/>
  <c r="J131" i="23" s="1"/>
  <c r="J119"/>
  <c r="M118"/>
  <c r="L117" i="24"/>
  <c r="M73"/>
  <c r="J88"/>
  <c r="J206" i="23"/>
  <c r="K206" s="1"/>
  <c r="J32"/>
  <c r="J31" s="1"/>
  <c r="L54" i="24"/>
  <c r="L201"/>
  <c r="L200" s="1"/>
  <c r="I49" i="23"/>
  <c r="I54"/>
  <c r="I120"/>
  <c r="M142" i="24"/>
  <c r="M202"/>
  <c r="L100" i="23" s="1"/>
  <c r="M204" i="24"/>
  <c r="L102" i="23" s="1"/>
  <c r="M206" i="24"/>
  <c r="L104" i="23" s="1"/>
  <c r="M252" i="24"/>
  <c r="M251" s="1"/>
  <c r="M268"/>
  <c r="M267" s="1"/>
  <c r="M280"/>
  <c r="M279" s="1"/>
  <c r="M278" s="1"/>
  <c r="M271" s="1"/>
  <c r="M284"/>
  <c r="M285"/>
  <c r="L201" i="23" s="1"/>
  <c r="L158"/>
  <c r="L155" s="1"/>
  <c r="J61" i="24"/>
  <c r="K307"/>
  <c r="K284"/>
  <c r="L286"/>
  <c r="K285"/>
  <c r="J201" i="23" s="1"/>
  <c r="I119"/>
  <c r="L121" i="24"/>
  <c r="K120"/>
  <c r="M120" s="1"/>
  <c r="L49" i="14"/>
  <c r="K13"/>
  <c r="K12" s="1"/>
  <c r="J12"/>
  <c r="J75" i="23"/>
  <c r="J74" s="1"/>
  <c r="J73" s="1"/>
  <c r="J72" s="1"/>
  <c r="J54"/>
  <c r="I143"/>
  <c r="I142" s="1"/>
  <c r="I139"/>
  <c r="I130"/>
  <c r="J200" i="24"/>
  <c r="I98" i="23" s="1"/>
  <c r="J20"/>
  <c r="I20"/>
  <c r="I18"/>
  <c r="L18" i="24"/>
  <c r="L17" s="1"/>
  <c r="L16" s="1"/>
  <c r="L15" s="1"/>
  <c r="L14" s="1"/>
  <c r="L13" s="1"/>
  <c r="L26"/>
  <c r="K52" i="14"/>
  <c r="K18"/>
  <c r="J52"/>
  <c r="J54"/>
  <c r="J18"/>
  <c r="J17" s="1"/>
  <c r="J11" s="1"/>
  <c r="K88"/>
  <c r="K86"/>
  <c r="K103"/>
  <c r="K105"/>
  <c r="K100"/>
  <c r="K99" s="1"/>
  <c r="K95"/>
  <c r="K97"/>
  <c r="J103"/>
  <c r="J105"/>
  <c r="J99"/>
  <c r="J95"/>
  <c r="J97"/>
  <c r="L104"/>
  <c r="L20"/>
  <c r="L22"/>
  <c r="L24"/>
  <c r="L26"/>
  <c r="L55"/>
  <c r="J12" i="8"/>
  <c r="K12"/>
  <c r="K14"/>
  <c r="J14"/>
  <c r="L89" i="14"/>
  <c r="L14"/>
  <c r="L15"/>
  <c r="L16"/>
  <c r="L29"/>
  <c r="L36"/>
  <c r="L37"/>
  <c r="L41"/>
  <c r="L42"/>
  <c r="L43"/>
  <c r="L46"/>
  <c r="L47"/>
  <c r="L48"/>
  <c r="L53"/>
  <c r="L87"/>
  <c r="L96"/>
  <c r="L98"/>
  <c r="L101"/>
  <c r="L106"/>
  <c r="C12" i="22"/>
  <c r="E9"/>
  <c r="E10"/>
  <c r="C11"/>
  <c r="D11"/>
  <c r="D12"/>
  <c r="M74" i="14"/>
  <c r="M72" s="1"/>
  <c r="N74"/>
  <c r="L18" i="8"/>
  <c r="L17"/>
  <c r="L16"/>
  <c r="L13"/>
  <c r="I40" i="23"/>
  <c r="J33" i="14"/>
  <c r="I39" i="23"/>
  <c r="I99"/>
  <c r="I97"/>
  <c r="J206" i="24"/>
  <c r="I104" i="23" s="1"/>
  <c r="I88"/>
  <c r="J186" i="24"/>
  <c r="J183" s="1"/>
  <c r="K252"/>
  <c r="K251" s="1"/>
  <c r="K250" s="1"/>
  <c r="K249" s="1"/>
  <c r="J44" i="23"/>
  <c r="I103"/>
  <c r="I181"/>
  <c r="I182"/>
  <c r="I101"/>
  <c r="J202" i="24"/>
  <c r="I26" i="23"/>
  <c r="I25" s="1"/>
  <c r="J306" i="24"/>
  <c r="J305" s="1"/>
  <c r="J304" s="1"/>
  <c r="I22" i="23"/>
  <c r="I21" s="1"/>
  <c r="J160" i="24"/>
  <c r="J159" s="1"/>
  <c r="I44" i="23"/>
  <c r="I144"/>
  <c r="I160"/>
  <c r="J198" i="24"/>
  <c r="I105" i="23"/>
  <c r="J43"/>
  <c r="J130"/>
  <c r="J129"/>
  <c r="K204" i="24"/>
  <c r="J103" i="23"/>
  <c r="L205" i="24"/>
  <c r="I43" i="23"/>
  <c r="J252" i="24"/>
  <c r="J251" s="1"/>
  <c r="J22" i="23"/>
  <c r="K268" i="24"/>
  <c r="K267" s="1"/>
  <c r="K266" s="1"/>
  <c r="L269"/>
  <c r="I158" i="23"/>
  <c r="I155" s="1"/>
  <c r="K200" i="24"/>
  <c r="J99" i="23"/>
  <c r="J139"/>
  <c r="L152" i="24"/>
  <c r="K151"/>
  <c r="K146" s="1"/>
  <c r="L207"/>
  <c r="K206"/>
  <c r="J104" i="23" s="1"/>
  <c r="J105"/>
  <c r="K280" i="24"/>
  <c r="J181" i="23" s="1"/>
  <c r="L281" i="24"/>
  <c r="J182" i="23"/>
  <c r="J101"/>
  <c r="K202" i="24"/>
  <c r="J100" i="23" s="1"/>
  <c r="L260" i="24"/>
  <c r="J26" i="23"/>
  <c r="J25" s="1"/>
  <c r="J160"/>
  <c r="L302" i="24"/>
  <c r="J88" i="23"/>
  <c r="K296" i="24"/>
  <c r="J158" i="23"/>
  <c r="J155" s="1"/>
  <c r="N121" i="24"/>
  <c r="L130" i="23"/>
  <c r="N203" i="24"/>
  <c r="L101" i="23"/>
  <c r="N205" i="24"/>
  <c r="L103" i="23"/>
  <c r="N207" i="24"/>
  <c r="L105" i="23"/>
  <c r="L44"/>
  <c r="L43"/>
  <c r="N260" i="24"/>
  <c r="L26" i="23"/>
  <c r="L25" s="1"/>
  <c r="N269" i="24"/>
  <c r="L22" i="23"/>
  <c r="L182"/>
  <c r="N281" i="24"/>
  <c r="N286"/>
  <c r="L160" i="23"/>
  <c r="N302" i="24"/>
  <c r="I16" i="23" l="1"/>
  <c r="J197" i="24"/>
  <c r="J196" s="1"/>
  <c r="J98" i="23"/>
  <c r="K98" s="1"/>
  <c r="K197" i="24"/>
  <c r="K51" i="14"/>
  <c r="K231" i="24"/>
  <c r="L231" s="1"/>
  <c r="L232"/>
  <c r="K85" i="14"/>
  <c r="K92"/>
  <c r="I63" i="23"/>
  <c r="J104" i="24"/>
  <c r="J103" s="1"/>
  <c r="K88" i="23"/>
  <c r="L100" i="14"/>
  <c r="L307" i="24"/>
  <c r="J179" i="23"/>
  <c r="J182" i="24"/>
  <c r="I96" i="23"/>
  <c r="I38"/>
  <c r="K265" i="24"/>
  <c r="M266"/>
  <c r="N266" s="1"/>
  <c r="D8" i="13"/>
  <c r="D9"/>
  <c r="I87" i="23"/>
  <c r="I84" s="1"/>
  <c r="I205"/>
  <c r="I200" s="1"/>
  <c r="I199" s="1"/>
  <c r="I198" s="1"/>
  <c r="J79" i="24"/>
  <c r="J78" s="1"/>
  <c r="J77" s="1"/>
  <c r="J76" s="1"/>
  <c r="J75" s="1"/>
  <c r="L86" i="14"/>
  <c r="L85"/>
  <c r="N152" i="24"/>
  <c r="L259"/>
  <c r="J29" i="23"/>
  <c r="K29" s="1"/>
  <c r="L29"/>
  <c r="M29" s="1"/>
  <c r="E27" i="13"/>
  <c r="E26" s="1"/>
  <c r="F26" s="1"/>
  <c r="L233" i="24"/>
  <c r="N234"/>
  <c r="M233"/>
  <c r="M232" s="1"/>
  <c r="J92" i="14"/>
  <c r="L34"/>
  <c r="L52" i="24"/>
  <c r="J39" i="23"/>
  <c r="K39" s="1"/>
  <c r="K88" i="24"/>
  <c r="L13" i="14"/>
  <c r="K17" i="23"/>
  <c r="N280" i="24"/>
  <c r="K186"/>
  <c r="K183" s="1"/>
  <c r="K160"/>
  <c r="K159" s="1"/>
  <c r="J11" i="8"/>
  <c r="L129" i="24"/>
  <c r="J138" i="23"/>
  <c r="J133" s="1"/>
  <c r="K306" i="24"/>
  <c r="J120" i="23"/>
  <c r="K120" s="1"/>
  <c r="K108" i="24"/>
  <c r="K105" s="1"/>
  <c r="M26"/>
  <c r="L62"/>
  <c r="K75" i="23" s="1"/>
  <c r="K74" s="1"/>
  <c r="K73" s="1"/>
  <c r="K72" s="1"/>
  <c r="K128" i="24"/>
  <c r="K127" s="1"/>
  <c r="N252"/>
  <c r="L161"/>
  <c r="J49" i="23"/>
  <c r="K49" s="1"/>
  <c r="L132" i="24"/>
  <c r="L64" i="23"/>
  <c r="N146" i="24"/>
  <c r="M133" i="23" s="1"/>
  <c r="L138"/>
  <c r="L133" s="1"/>
  <c r="N151" i="24"/>
  <c r="I138" i="23"/>
  <c r="I133" s="1"/>
  <c r="L181"/>
  <c r="M181" s="1"/>
  <c r="L206" i="24"/>
  <c r="L139" i="23"/>
  <c r="M139" s="1"/>
  <c r="K258" i="24"/>
  <c r="K257" s="1"/>
  <c r="K256" s="1"/>
  <c r="K177" i="23"/>
  <c r="M307" i="24"/>
  <c r="L73"/>
  <c r="D19" i="13"/>
  <c r="L144" i="24"/>
  <c r="L49" i="23"/>
  <c r="M49" s="1"/>
  <c r="N161" i="24"/>
  <c r="N201"/>
  <c r="M200"/>
  <c r="N200" s="1"/>
  <c r="L99" i="23"/>
  <c r="M99" s="1"/>
  <c r="L208" i="24"/>
  <c r="L142"/>
  <c r="N144"/>
  <c r="I131" i="23"/>
  <c r="L119"/>
  <c r="M119" s="1"/>
  <c r="N129" i="24"/>
  <c r="M117"/>
  <c r="L144" i="23" s="1"/>
  <c r="M144" s="1"/>
  <c r="L109" i="24"/>
  <c r="K64" i="23" s="1"/>
  <c r="J64"/>
  <c r="N109" i="24"/>
  <c r="M64" i="23" s="1"/>
  <c r="L107" i="24"/>
  <c r="K62" i="23" s="1"/>
  <c r="J62"/>
  <c r="L106" i="24"/>
  <c r="K61" i="23" s="1"/>
  <c r="J61"/>
  <c r="I61"/>
  <c r="L89" i="24"/>
  <c r="L206" i="23"/>
  <c r="M206" s="1"/>
  <c r="J60" i="24"/>
  <c r="M62"/>
  <c r="L75" i="23" s="1"/>
  <c r="L74" s="1"/>
  <c r="L73" s="1"/>
  <c r="L72" s="1"/>
  <c r="L53" i="24"/>
  <c r="J55" i="23"/>
  <c r="K55" s="1"/>
  <c r="K33" i="14"/>
  <c r="L33" s="1"/>
  <c r="L12"/>
  <c r="L97"/>
  <c r="L99"/>
  <c r="L38"/>
  <c r="L18"/>
  <c r="L54"/>
  <c r="K44" i="23"/>
  <c r="N259" i="24"/>
  <c r="M258"/>
  <c r="M257" s="1"/>
  <c r="M256" s="1"/>
  <c r="L105" i="14"/>
  <c r="K102"/>
  <c r="L129" i="23"/>
  <c r="N142" i="24"/>
  <c r="N72" i="14"/>
  <c r="L88"/>
  <c r="K69"/>
  <c r="L74"/>
  <c r="M74" i="24"/>
  <c r="M72" s="1"/>
  <c r="J40" i="23"/>
  <c r="K40" s="1"/>
  <c r="K72" i="24"/>
  <c r="L74"/>
  <c r="L123"/>
  <c r="K122"/>
  <c r="M122" s="1"/>
  <c r="N187"/>
  <c r="L88" i="23"/>
  <c r="M88" s="1"/>
  <c r="L146" i="24"/>
  <c r="K133" i="23" s="1"/>
  <c r="L51" i="14"/>
  <c r="M283" i="24"/>
  <c r="M282" s="1"/>
  <c r="N285"/>
  <c r="J18" i="23"/>
  <c r="J16" s="1"/>
  <c r="M27" i="24"/>
  <c r="K11" i="8"/>
  <c r="L12"/>
  <c r="M199" i="24"/>
  <c r="L199"/>
  <c r="J102" i="23"/>
  <c r="J158" i="24"/>
  <c r="J157" s="1"/>
  <c r="J156" s="1"/>
  <c r="I48" i="23"/>
  <c r="I47" s="1"/>
  <c r="J102" i="14"/>
  <c r="J84" s="1"/>
  <c r="L103"/>
  <c r="L27"/>
  <c r="L28"/>
  <c r="L27" i="24"/>
  <c r="I175" i="23"/>
  <c r="K61" i="24"/>
  <c r="L95" i="14"/>
  <c r="M208" i="24"/>
  <c r="N209"/>
  <c r="L52" i="14"/>
  <c r="L268" i="24"/>
  <c r="N268"/>
  <c r="L151"/>
  <c r="K17"/>
  <c r="L39" i="23"/>
  <c r="M39" s="1"/>
  <c r="L187" i="24"/>
  <c r="K116"/>
  <c r="I129" i="23"/>
  <c r="K129" s="1"/>
  <c r="L202" i="24"/>
  <c r="N204"/>
  <c r="K17" i="14"/>
  <c r="K11" s="1"/>
  <c r="L133" i="24"/>
  <c r="L62" i="23"/>
  <c r="N73" i="24"/>
  <c r="J144" i="23"/>
  <c r="K144" s="1"/>
  <c r="L120" i="24"/>
  <c r="L284"/>
  <c r="M101" i="23"/>
  <c r="K99"/>
  <c r="K119"/>
  <c r="N120" i="24"/>
  <c r="M22" i="23"/>
  <c r="K139"/>
  <c r="K22"/>
  <c r="K97"/>
  <c r="K54"/>
  <c r="K20"/>
  <c r="K101"/>
  <c r="K283" i="24"/>
  <c r="L285"/>
  <c r="N284"/>
  <c r="K158" i="23"/>
  <c r="J21"/>
  <c r="K21" s="1"/>
  <c r="M43"/>
  <c r="K103"/>
  <c r="M130"/>
  <c r="M160"/>
  <c r="L296" i="24"/>
  <c r="L297"/>
  <c r="M158" i="23"/>
  <c r="L300" i="24"/>
  <c r="K130" i="23"/>
  <c r="N300" i="24"/>
  <c r="L180" i="23"/>
  <c r="K279" i="24"/>
  <c r="K181" i="23"/>
  <c r="L280" i="24"/>
  <c r="K182" i="23"/>
  <c r="K43"/>
  <c r="M103"/>
  <c r="K201"/>
  <c r="J154"/>
  <c r="I154"/>
  <c r="K160"/>
  <c r="M182"/>
  <c r="L21"/>
  <c r="M21" s="1"/>
  <c r="N267" i="24"/>
  <c r="L266"/>
  <c r="L267"/>
  <c r="J257"/>
  <c r="J256" s="1"/>
  <c r="J255" s="1"/>
  <c r="M44" i="23"/>
  <c r="L252" i="24"/>
  <c r="M250"/>
  <c r="N251"/>
  <c r="E30" i="13"/>
  <c r="M26" i="23"/>
  <c r="M25" s="1"/>
  <c r="K26"/>
  <c r="K25" s="1"/>
  <c r="K104"/>
  <c r="K105"/>
  <c r="M105"/>
  <c r="M104"/>
  <c r="N206" i="24"/>
  <c r="I102" i="23"/>
  <c r="L204" i="24"/>
  <c r="N202"/>
  <c r="I100" i="23"/>
  <c r="I15" l="1"/>
  <c r="I95"/>
  <c r="I76" s="1"/>
  <c r="J195" i="24"/>
  <c r="J194" s="1"/>
  <c r="N26"/>
  <c r="M25"/>
  <c r="I60" i="23"/>
  <c r="K84" i="14"/>
  <c r="K83" s="1"/>
  <c r="M231" i="24"/>
  <c r="N231" s="1"/>
  <c r="N232"/>
  <c r="K16"/>
  <c r="K15" s="1"/>
  <c r="K14" s="1"/>
  <c r="K13" s="1"/>
  <c r="J83" i="14"/>
  <c r="J59" i="24"/>
  <c r="K59" s="1"/>
  <c r="J102"/>
  <c r="M108"/>
  <c r="L63" i="23" s="1"/>
  <c r="L105" i="24"/>
  <c r="K60" i="23" s="1"/>
  <c r="J69" i="14"/>
  <c r="L92"/>
  <c r="J178" i="23"/>
  <c r="K178" s="1"/>
  <c r="K179"/>
  <c r="M306" i="24"/>
  <c r="N306" s="1"/>
  <c r="L179" i="23"/>
  <c r="L160" i="24"/>
  <c r="M160"/>
  <c r="N160" s="1"/>
  <c r="M186"/>
  <c r="K79"/>
  <c r="M79" s="1"/>
  <c r="M88"/>
  <c r="K264"/>
  <c r="M265"/>
  <c r="N265" s="1"/>
  <c r="M127"/>
  <c r="M128"/>
  <c r="N128" s="1"/>
  <c r="N45"/>
  <c r="N43"/>
  <c r="M34" i="23" s="1"/>
  <c r="N53" i="24"/>
  <c r="N44"/>
  <c r="M35" i="23" s="1"/>
  <c r="K305" i="24"/>
  <c r="K304" s="1"/>
  <c r="K295" s="1"/>
  <c r="N41"/>
  <c r="K176" i="23"/>
  <c r="L186" i="24"/>
  <c r="J205" i="23"/>
  <c r="J295" i="24"/>
  <c r="J294" s="1"/>
  <c r="K151" i="23"/>
  <c r="K147"/>
  <c r="L306" i="24"/>
  <c r="N132"/>
  <c r="I180" i="23"/>
  <c r="I174" s="1"/>
  <c r="N279" i="24"/>
  <c r="M83" i="23" s="1"/>
  <c r="L98"/>
  <c r="M98" s="1"/>
  <c r="M177"/>
  <c r="N307" i="24"/>
  <c r="D13" i="13"/>
  <c r="D12" s="1"/>
  <c r="L258" i="24"/>
  <c r="L88"/>
  <c r="K138" i="23"/>
  <c r="J63"/>
  <c r="J60" s="1"/>
  <c r="F27" i="13"/>
  <c r="N233" i="24"/>
  <c r="G27" i="13"/>
  <c r="G26" s="1"/>
  <c r="H26" s="1"/>
  <c r="K117" i="23"/>
  <c r="L108" i="24"/>
  <c r="K63" i="23" s="1"/>
  <c r="M138"/>
  <c r="N133" i="24"/>
  <c r="J87" i="23"/>
  <c r="J84" s="1"/>
  <c r="J48"/>
  <c r="L120"/>
  <c r="M120" s="1"/>
  <c r="L128" i="24"/>
  <c r="N62"/>
  <c r="M75" i="23" s="1"/>
  <c r="M74" s="1"/>
  <c r="M73" s="1"/>
  <c r="M72" s="1"/>
  <c r="M116" i="24"/>
  <c r="N258"/>
  <c r="K115"/>
  <c r="K114" s="1"/>
  <c r="L114" s="1"/>
  <c r="N89"/>
  <c r="N117"/>
  <c r="J181"/>
  <c r="K131" i="23"/>
  <c r="M131"/>
  <c r="L122" i="24"/>
  <c r="D15" i="13"/>
  <c r="D14" s="1"/>
  <c r="K60" i="24"/>
  <c r="N54"/>
  <c r="L55" i="23"/>
  <c r="M55" s="1"/>
  <c r="L25" i="24"/>
  <c r="L17" i="14"/>
  <c r="M201" i="23"/>
  <c r="K18"/>
  <c r="M129"/>
  <c r="N208" i="24"/>
  <c r="N199"/>
  <c r="L97" i="23"/>
  <c r="M97" s="1"/>
  <c r="M198" i="24"/>
  <c r="M197" s="1"/>
  <c r="J52" i="23"/>
  <c r="L50" i="24"/>
  <c r="N72"/>
  <c r="L38" i="23"/>
  <c r="M38" s="1"/>
  <c r="M71" i="24"/>
  <c r="L40" i="23"/>
  <c r="M40" s="1"/>
  <c r="N74" i="24"/>
  <c r="L20" i="23"/>
  <c r="M20" s="1"/>
  <c r="L24" i="24"/>
  <c r="L23" s="1"/>
  <c r="L22" s="1"/>
  <c r="L21" s="1"/>
  <c r="K23"/>
  <c r="K22" s="1"/>
  <c r="K21" s="1"/>
  <c r="E9" i="13" s="1"/>
  <c r="M24" i="24"/>
  <c r="J143" i="23"/>
  <c r="J142" s="1"/>
  <c r="L102" i="14"/>
  <c r="M17" i="24"/>
  <c r="L17" i="23"/>
  <c r="N18" i="24"/>
  <c r="N17" s="1"/>
  <c r="N16" s="1"/>
  <c r="N15" s="1"/>
  <c r="N14" s="1"/>
  <c r="N13" s="1"/>
  <c r="I116" i="23"/>
  <c r="N52" i="24"/>
  <c r="L54" i="23"/>
  <c r="N107" i="24"/>
  <c r="M62" i="23" s="1"/>
  <c r="M61" i="24"/>
  <c r="L61"/>
  <c r="J96" i="23"/>
  <c r="J95" s="1"/>
  <c r="L198" i="24"/>
  <c r="N123"/>
  <c r="N27"/>
  <c r="L18" i="23"/>
  <c r="M18" s="1"/>
  <c r="K71" i="24"/>
  <c r="L72"/>
  <c r="J38" i="23"/>
  <c r="K38" s="1"/>
  <c r="L72" i="14"/>
  <c r="L116" i="24"/>
  <c r="K196"/>
  <c r="K195" s="1"/>
  <c r="L50" i="14"/>
  <c r="K282" i="24"/>
  <c r="N283"/>
  <c r="L283"/>
  <c r="K154" i="23"/>
  <c r="M296" i="24"/>
  <c r="J180" i="23"/>
  <c r="K278" i="24"/>
  <c r="K271" s="1"/>
  <c r="L279"/>
  <c r="K83" i="23" s="1"/>
  <c r="N278" i="24"/>
  <c r="M82" i="23" s="1"/>
  <c r="K155"/>
  <c r="L154"/>
  <c r="M155"/>
  <c r="L265" i="24"/>
  <c r="D33" i="13"/>
  <c r="L257" i="24"/>
  <c r="N257"/>
  <c r="M249"/>
  <c r="L251"/>
  <c r="J250"/>
  <c r="J249" s="1"/>
  <c r="M102" i="23"/>
  <c r="K102"/>
  <c r="K100"/>
  <c r="M100"/>
  <c r="L16" l="1"/>
  <c r="J47"/>
  <c r="J76"/>
  <c r="J15"/>
  <c r="I14"/>
  <c r="L69" i="14"/>
  <c r="K48" i="23"/>
  <c r="K270" i="24"/>
  <c r="K263" s="1"/>
  <c r="E8" i="13"/>
  <c r="F8" s="1"/>
  <c r="M16" i="24"/>
  <c r="M15" s="1"/>
  <c r="M14" s="1"/>
  <c r="M13" s="1"/>
  <c r="G8" i="13" s="1"/>
  <c r="H8" s="1"/>
  <c r="J39" i="24"/>
  <c r="J38" s="1"/>
  <c r="J12" s="1"/>
  <c r="M105"/>
  <c r="N105" s="1"/>
  <c r="M60" i="23" s="1"/>
  <c r="K104" i="24"/>
  <c r="N108"/>
  <c r="M63" i="23" s="1"/>
  <c r="J200"/>
  <c r="K205"/>
  <c r="M305" i="24"/>
  <c r="M304" s="1"/>
  <c r="N304" s="1"/>
  <c r="J110" i="14"/>
  <c r="J23" i="8" s="1"/>
  <c r="J22" s="1"/>
  <c r="J21" s="1"/>
  <c r="J20" s="1"/>
  <c r="L178" i="23"/>
  <c r="M178" s="1"/>
  <c r="M179"/>
  <c r="M176"/>
  <c r="K87"/>
  <c r="L48"/>
  <c r="M195" i="24"/>
  <c r="M117" i="23"/>
  <c r="L159" i="24"/>
  <c r="M159"/>
  <c r="N159" s="1"/>
  <c r="K182"/>
  <c r="M182" s="1"/>
  <c r="M183"/>
  <c r="K40"/>
  <c r="M40" s="1"/>
  <c r="M49"/>
  <c r="M264"/>
  <c r="E33" i="13"/>
  <c r="K126" i="24"/>
  <c r="L126" s="1"/>
  <c r="J180"/>
  <c r="J173" s="1"/>
  <c r="L305"/>
  <c r="J175" i="23"/>
  <c r="K175" s="1"/>
  <c r="N88" i="24"/>
  <c r="D37" i="13"/>
  <c r="D36" s="1"/>
  <c r="J293" i="24"/>
  <c r="K95" i="23"/>
  <c r="M180"/>
  <c r="L205"/>
  <c r="K16"/>
  <c r="K113" i="24"/>
  <c r="L113" s="1"/>
  <c r="L112" s="1"/>
  <c r="L127"/>
  <c r="L183"/>
  <c r="M270"/>
  <c r="K158"/>
  <c r="L271"/>
  <c r="H27" i="13"/>
  <c r="J116" i="23"/>
  <c r="L87"/>
  <c r="L84" s="1"/>
  <c r="N186" i="24"/>
  <c r="L115"/>
  <c r="N116"/>
  <c r="L143" i="23"/>
  <c r="L142" s="1"/>
  <c r="K134"/>
  <c r="M134"/>
  <c r="N271" i="24"/>
  <c r="D20" i="13"/>
  <c r="M115" i="24"/>
  <c r="L61" i="23"/>
  <c r="L60" s="1"/>
  <c r="L79" i="24"/>
  <c r="K78"/>
  <c r="L60"/>
  <c r="M60"/>
  <c r="L59"/>
  <c r="M59"/>
  <c r="K52" i="23"/>
  <c r="M154"/>
  <c r="K143"/>
  <c r="K142" s="1"/>
  <c r="I115"/>
  <c r="N127" i="24"/>
  <c r="L116" i="23"/>
  <c r="K96"/>
  <c r="L84" i="14"/>
  <c r="L83"/>
  <c r="F9" i="13"/>
  <c r="N198" i="24"/>
  <c r="L96" i="23"/>
  <c r="N61" i="24"/>
  <c r="M54" i="23"/>
  <c r="M17"/>
  <c r="M23" i="24"/>
  <c r="M22" s="1"/>
  <c r="M21" s="1"/>
  <c r="N24"/>
  <c r="N23" s="1"/>
  <c r="N22" s="1"/>
  <c r="N21" s="1"/>
  <c r="N106"/>
  <c r="M61" i="23" s="1"/>
  <c r="M70" i="24"/>
  <c r="N71"/>
  <c r="L49"/>
  <c r="L71"/>
  <c r="K70"/>
  <c r="N50"/>
  <c r="L52" i="23"/>
  <c r="N25" i="24"/>
  <c r="L197"/>
  <c r="N122"/>
  <c r="K180" i="23"/>
  <c r="N282" i="24"/>
  <c r="L282"/>
  <c r="L304"/>
  <c r="N296"/>
  <c r="L278"/>
  <c r="K82" i="23" s="1"/>
  <c r="L264" i="24"/>
  <c r="K255"/>
  <c r="D31" i="13"/>
  <c r="D30"/>
  <c r="L250" i="24"/>
  <c r="N250"/>
  <c r="G30" i="13"/>
  <c r="L196" i="24"/>
  <c r="L47" i="23" l="1"/>
  <c r="M47" s="1"/>
  <c r="L95"/>
  <c r="L76" s="1"/>
  <c r="M116"/>
  <c r="K116"/>
  <c r="J14"/>
  <c r="I13"/>
  <c r="M48"/>
  <c r="L11" i="14"/>
  <c r="K110"/>
  <c r="M104" i="24"/>
  <c r="N104" s="1"/>
  <c r="K103"/>
  <c r="M103" s="1"/>
  <c r="N103" s="1"/>
  <c r="L104"/>
  <c r="K102"/>
  <c r="M102" s="1"/>
  <c r="G33" i="13"/>
  <c r="H33" s="1"/>
  <c r="M263" i="24"/>
  <c r="L200" i="23"/>
  <c r="M205"/>
  <c r="J199"/>
  <c r="K200"/>
  <c r="N305" i="24"/>
  <c r="M295"/>
  <c r="N295" s="1"/>
  <c r="L175" i="23"/>
  <c r="M175" s="1"/>
  <c r="K76"/>
  <c r="M87"/>
  <c r="K181" i="24"/>
  <c r="M181" s="1"/>
  <c r="L182"/>
  <c r="D24" i="13"/>
  <c r="K194" i="24"/>
  <c r="K39"/>
  <c r="M39" s="1"/>
  <c r="K157"/>
  <c r="M158"/>
  <c r="N158" s="1"/>
  <c r="K125"/>
  <c r="M126"/>
  <c r="N126" s="1"/>
  <c r="L78"/>
  <c r="M78"/>
  <c r="N264"/>
  <c r="N59"/>
  <c r="N46"/>
  <c r="M37" i="23" s="1"/>
  <c r="E34" i="13"/>
  <c r="E32" s="1"/>
  <c r="J174" i="23"/>
  <c r="K174" s="1"/>
  <c r="K15"/>
  <c r="D18" i="13"/>
  <c r="L158" i="24"/>
  <c r="N87"/>
  <c r="M153" i="23" s="1"/>
  <c r="L153"/>
  <c r="L152" s="1"/>
  <c r="K112" i="24"/>
  <c r="K84" i="23"/>
  <c r="G34" i="13"/>
  <c r="M143" i="23"/>
  <c r="M142" s="1"/>
  <c r="N183" i="24"/>
  <c r="K163" i="23"/>
  <c r="K162" s="1"/>
  <c r="J162"/>
  <c r="N249" i="24"/>
  <c r="L256"/>
  <c r="N270"/>
  <c r="D34" i="13"/>
  <c r="D32" s="1"/>
  <c r="D11"/>
  <c r="D7" s="1"/>
  <c r="N60" i="24"/>
  <c r="M52" i="23"/>
  <c r="K47"/>
  <c r="J115"/>
  <c r="M196" i="24"/>
  <c r="N197"/>
  <c r="L40"/>
  <c r="K77"/>
  <c r="G9" i="13"/>
  <c r="N49" i="24"/>
  <c r="N70"/>
  <c r="M69"/>
  <c r="M114"/>
  <c r="N115"/>
  <c r="L70"/>
  <c r="K69"/>
  <c r="M16" i="23"/>
  <c r="M96"/>
  <c r="L270" i="24"/>
  <c r="L295"/>
  <c r="K294"/>
  <c r="F33" i="13"/>
  <c r="E31"/>
  <c r="E29" s="1"/>
  <c r="K248" i="24"/>
  <c r="L255"/>
  <c r="J248"/>
  <c r="L249"/>
  <c r="L195"/>
  <c r="M95" i="23" l="1"/>
  <c r="K115"/>
  <c r="K112"/>
  <c r="M194" i="24"/>
  <c r="D21" i="13"/>
  <c r="D17" s="1"/>
  <c r="J101" i="24"/>
  <c r="J11" s="1"/>
  <c r="L102"/>
  <c r="F18" i="13" s="1"/>
  <c r="L103" i="24"/>
  <c r="E18" i="13"/>
  <c r="G32"/>
  <c r="K199" i="23"/>
  <c r="J198"/>
  <c r="K198" s="1"/>
  <c r="L199"/>
  <c r="M200"/>
  <c r="L174"/>
  <c r="M174" s="1"/>
  <c r="E25" i="13"/>
  <c r="L181" i="24"/>
  <c r="K180"/>
  <c r="K173" s="1"/>
  <c r="K38"/>
  <c r="K12" s="1"/>
  <c r="K124"/>
  <c r="M125"/>
  <c r="N125" s="1"/>
  <c r="L125"/>
  <c r="K156"/>
  <c r="L156" s="1"/>
  <c r="M157"/>
  <c r="N157" s="1"/>
  <c r="L263"/>
  <c r="N263"/>
  <c r="K76"/>
  <c r="M77"/>
  <c r="L157"/>
  <c r="E19" i="13"/>
  <c r="F19" s="1"/>
  <c r="K14" i="23"/>
  <c r="H34" i="13"/>
  <c r="L151" i="23"/>
  <c r="L147" s="1"/>
  <c r="M152"/>
  <c r="N86" i="24"/>
  <c r="M84" i="23"/>
  <c r="L115"/>
  <c r="D25" i="13"/>
  <c r="D22" s="1"/>
  <c r="G18"/>
  <c r="N102" i="24"/>
  <c r="H18" i="13" s="1"/>
  <c r="F34"/>
  <c r="N182" i="24"/>
  <c r="M76" i="23"/>
  <c r="M163"/>
  <c r="M162" s="1"/>
  <c r="L162"/>
  <c r="F32" i="13"/>
  <c r="L69" i="24"/>
  <c r="K68"/>
  <c r="N69"/>
  <c r="M68"/>
  <c r="L77"/>
  <c r="L110" i="14"/>
  <c r="K23" i="8"/>
  <c r="N40" i="24"/>
  <c r="H9" i="13"/>
  <c r="L39" i="24"/>
  <c r="N114"/>
  <c r="M113"/>
  <c r="N196"/>
  <c r="E37" i="13"/>
  <c r="L294" i="24"/>
  <c r="K293"/>
  <c r="L293" s="1"/>
  <c r="L248"/>
  <c r="K170" i="23" s="1"/>
  <c r="M255" i="24"/>
  <c r="N256"/>
  <c r="F31" i="13"/>
  <c r="D29"/>
  <c r="F30"/>
  <c r="H30"/>
  <c r="L194" i="24"/>
  <c r="M115" i="23" l="1"/>
  <c r="M112"/>
  <c r="D38" i="13"/>
  <c r="L180" i="24"/>
  <c r="M76"/>
  <c r="K75"/>
  <c r="M75" s="1"/>
  <c r="L198" i="23"/>
  <c r="M198" s="1"/>
  <c r="M199"/>
  <c r="K101" i="24"/>
  <c r="M101" s="1"/>
  <c r="E15" i="13"/>
  <c r="E24"/>
  <c r="E22" s="1"/>
  <c r="M173" i="24"/>
  <c r="M180"/>
  <c r="M38"/>
  <c r="M12" s="1"/>
  <c r="M124"/>
  <c r="G20" i="13" s="1"/>
  <c r="E20"/>
  <c r="L124" i="24"/>
  <c r="F20" i="13" s="1"/>
  <c r="E21"/>
  <c r="F21" s="1"/>
  <c r="M156" i="24"/>
  <c r="N85"/>
  <c r="M147" i="23"/>
  <c r="M151"/>
  <c r="J13"/>
  <c r="J308" i="24"/>
  <c r="N181"/>
  <c r="M294"/>
  <c r="F29" i="13"/>
  <c r="H32"/>
  <c r="M67" i="24"/>
  <c r="N67" s="1"/>
  <c r="G13" i="13"/>
  <c r="N68" i="24"/>
  <c r="L76"/>
  <c r="M112"/>
  <c r="N113"/>
  <c r="E13" i="13"/>
  <c r="K67" i="24"/>
  <c r="L68"/>
  <c r="N195"/>
  <c r="E11" i="13"/>
  <c r="L38" i="24"/>
  <c r="N39"/>
  <c r="L23" i="8"/>
  <c r="K22"/>
  <c r="E36" i="13"/>
  <c r="F37"/>
  <c r="G31"/>
  <c r="M248" i="24"/>
  <c r="N255"/>
  <c r="F25" i="13"/>
  <c r="F15" l="1"/>
  <c r="E14"/>
  <c r="F14" s="1"/>
  <c r="K13" i="23"/>
  <c r="F24" i="13"/>
  <c r="L173" i="24"/>
  <c r="K11"/>
  <c r="K308" s="1"/>
  <c r="L75"/>
  <c r="G21" i="13"/>
  <c r="H21" s="1"/>
  <c r="N156" i="24"/>
  <c r="N124"/>
  <c r="H20" i="13" s="1"/>
  <c r="L67" i="24"/>
  <c r="N84"/>
  <c r="N173"/>
  <c r="G24" i="13"/>
  <c r="N180" i="24"/>
  <c r="G37" i="13"/>
  <c r="M293" i="24"/>
  <c r="N293" s="1"/>
  <c r="N294"/>
  <c r="L101"/>
  <c r="F11" i="13"/>
  <c r="E7"/>
  <c r="K21" i="8"/>
  <c r="L22"/>
  <c r="L12" i="24"/>
  <c r="G25" i="13"/>
  <c r="N194" i="24"/>
  <c r="E17" i="13"/>
  <c r="F17" s="1"/>
  <c r="G19"/>
  <c r="H19" s="1"/>
  <c r="N112" i="24"/>
  <c r="G12" i="13"/>
  <c r="H12" s="1"/>
  <c r="H13"/>
  <c r="N38" i="24"/>
  <c r="G11" i="13"/>
  <c r="F13"/>
  <c r="E12"/>
  <c r="F12" s="1"/>
  <c r="F36"/>
  <c r="G29"/>
  <c r="H31"/>
  <c r="N248" i="24"/>
  <c r="M170" i="23" s="1"/>
  <c r="F22" i="13"/>
  <c r="H24" l="1"/>
  <c r="G22"/>
  <c r="H22" s="1"/>
  <c r="M11" i="24"/>
  <c r="N83"/>
  <c r="H37" i="13"/>
  <c r="G36"/>
  <c r="H36" s="1"/>
  <c r="N101" i="24"/>
  <c r="L11"/>
  <c r="L308" s="1"/>
  <c r="F7" i="13"/>
  <c r="E38"/>
  <c r="K27" i="8" s="1"/>
  <c r="K10" s="1"/>
  <c r="K28" s="1"/>
  <c r="H11" i="13"/>
  <c r="G7"/>
  <c r="N12" i="24"/>
  <c r="L21" i="8"/>
  <c r="K20"/>
  <c r="L20" s="1"/>
  <c r="H25" i="13"/>
  <c r="G17"/>
  <c r="H17" s="1"/>
  <c r="H29"/>
  <c r="J27" i="8"/>
  <c r="N82" i="24" l="1"/>
  <c r="H7" i="13"/>
  <c r="K26" i="8"/>
  <c r="K25" s="1"/>
  <c r="K24" s="1"/>
  <c r="K19" s="1"/>
  <c r="F38" i="13"/>
  <c r="L27" i="8"/>
  <c r="J26"/>
  <c r="J10"/>
  <c r="N81" i="24" l="1"/>
  <c r="L32" i="23"/>
  <c r="L31" s="1"/>
  <c r="L15" s="1"/>
  <c r="L14" s="1"/>
  <c r="J25" i="8"/>
  <c r="L26"/>
  <c r="J28"/>
  <c r="L28" s="1"/>
  <c r="L10"/>
  <c r="M15" i="23" l="1"/>
  <c r="M14" s="1"/>
  <c r="N80" i="24"/>
  <c r="L25" i="8"/>
  <c r="J24"/>
  <c r="N79" i="24" l="1"/>
  <c r="L24" i="8"/>
  <c r="J19"/>
  <c r="L19" s="1"/>
  <c r="N78" i="24" l="1"/>
  <c r="L13" i="23"/>
  <c r="M13" s="1"/>
  <c r="N77" i="24" l="1"/>
  <c r="N76" l="1"/>
  <c r="G15" i="13"/>
  <c r="H15" l="1"/>
  <c r="G14"/>
  <c r="H14" s="1"/>
  <c r="N75" i="24"/>
  <c r="G38" i="13" l="1"/>
  <c r="H38" s="1"/>
  <c r="N11" i="24"/>
  <c r="N308" s="1"/>
  <c r="M308"/>
</calcChain>
</file>

<file path=xl/sharedStrings.xml><?xml version="1.0" encoding="utf-8"?>
<sst xmlns="http://schemas.openxmlformats.org/spreadsheetml/2006/main" count="4279" uniqueCount="545">
  <si>
    <t>Наименование кодов поступлений в бюджет, видов доходов, подвидов доходов, классификации    операций сектора государственного управления,  относящихся к доходам бюджетов</t>
  </si>
  <si>
    <t xml:space="preserve">Коды классификации доходов бюджетов Российской Федерации             </t>
  </si>
  <si>
    <t>рублей</t>
  </si>
  <si>
    <t>Классификация операций сектора государственного управления, относящихся к источникам финансирования дефицитов бюджетов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</si>
  <si>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</si>
  <si>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НАЛОГИ НА ТОВАРЫ (РАБОТЫ, УСЛУГИ), РЕАЛИЗУЕМЫЕ НА ТЕРРИТОРИИ РОССИЙСКОЙ ФЕДЕРАЦИИ</t>
  </si>
  <si>
    <t>0</t>
  </si>
  <si>
    <t>Акцизы по подакцизным товарам (продукции), производимым на территории Российской Федерации</t>
  </si>
  <si>
    <t>240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</si>
  <si>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</si>
  <si>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</si>
  <si>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(муниципальным программам и непрограммным направлениям деятельности),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</si>
  <si>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</si>
  <si>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</si>
  <si>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</si>
  <si>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рас-ходов</t>
  </si>
  <si>
    <t>Муниципальная программа Саргатского городского поселения "Развитие экономического потенциала Саргатского городского поселения Саргатского муниципального района Омской области (2014-2020 годы)"</t>
  </si>
  <si>
    <t/>
  </si>
  <si>
    <t>Подпрограмма "Муниципальное управление, управление  муниципальными финансами и имуществом в Саргатском городском поселении Саргатского муниципального района Омской области"</t>
  </si>
  <si>
    <t>Ведомственная целевая программа " "Повышение эффективности деятельности администрации Саргатского городского поселения Саргатского муниципального района Омской области (2014-2018 годы)""</t>
  </si>
  <si>
    <t>Руководство и управление в сфере установленных функций органов местного самоуправления Саргатского городского поселения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</si>
  <si>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</si>
  <si>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</si>
  <si>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</si>
  <si>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Организация выплаты доплат к пенсиям муниципальным служащим муниципальных образований</t>
  </si>
  <si>
    <t>Проведение мероприятий в рамках осуществления полномочий по обеспечению населения услугами культуры</t>
  </si>
  <si>
    <t>Систематизация учета объектов недвижимости, находящихся в собственности Саргатского городского поселения</t>
  </si>
  <si>
    <t>Организация проведения работ по описанию местоположения границ территориальных зон в координатах характерных точек и внесению сведений о границах в государственный кадастр недвижимости</t>
  </si>
  <si>
    <t>Участие в организации и финансировании проведения общественных работ на территории  городского поселения</t>
  </si>
  <si>
    <t>Расходы на выплаты персоналу казенных учреждений</t>
  </si>
  <si>
    <t>Подпрограмма "Обеспечение граждан доступным и комфортным жильем м коммунальными услугами в Саргатском городском поселении Саргатского муниципального района Омской области (2014-2020 годы)"</t>
  </si>
  <si>
    <t>Обеспечение граждан коммунальными услугами</t>
  </si>
  <si>
    <t>Осуществление мероприятий по бесперебойному обеспечению населения питьевой воды</t>
  </si>
  <si>
    <t>Организация и обеспечение благоустройства территории поселения</t>
  </si>
  <si>
    <t>Содержание и уборка территорий улиц, площадей, тротуаров</t>
  </si>
  <si>
    <t>Озеленение территории</t>
  </si>
  <si>
    <t>Прочие мероприятия по благоустройству</t>
  </si>
  <si>
    <t>8</t>
  </si>
  <si>
    <t>Подпрограмма "Развитие транспортной системы в Саргатском городском поселении Саргатского муниципального района Омской области (2014-2020годы)"</t>
  </si>
  <si>
    <t>4</t>
  </si>
  <si>
    <t>Модернизация и развитие автомобильных дорог саргатского городского поселения Саргатского муниципального района Омской области</t>
  </si>
  <si>
    <t>Обеспечение безопасности дорожного движения</t>
  </si>
  <si>
    <t>Обеспечение приобретения, установки и обслуживания приборов освещения на улично-дорожной сети Саргатского городского поселения</t>
  </si>
  <si>
    <t>Содержание автомобильных дорог Саргатского городского поселения</t>
  </si>
  <si>
    <t>Организация перевозок учащихся  в городском сообщении в границах Саргатского городского поселения</t>
  </si>
  <si>
    <t>Подпрограмма "Профилактика наркомании на территории Саргатского городского поселения (2014-2020 годы)"</t>
  </si>
  <si>
    <t>6</t>
  </si>
  <si>
    <t>Создание единой системы профилактики с целью максимального устранения потребления наркотических средств и психотропных веществ на территории Саргатского городского поселения</t>
  </si>
  <si>
    <t>Организация и проведение тематических, спортивных мероприятий профилактического направления для подростков и молодежи</t>
  </si>
  <si>
    <t>Подпрограмма "Профилактика правонарушений и предупреждений терроризма и экстремизма в Саргатском городском поселении (2014-2020 годы)"</t>
  </si>
  <si>
    <t>7</t>
  </si>
  <si>
    <t>Решение проблем по предупреждению терроризма и экстремистской деятельности</t>
  </si>
  <si>
    <t>Организация работы по профилактике правонарушений среди подростков и молодежи, склонных к совершению правонарушений</t>
  </si>
  <si>
    <t>Организация и проведение конкурсных программ среди молодежных общественных организаций по профилактике экстремизма и формированию толерантных отношений</t>
  </si>
  <si>
    <t>Подпрограмма "Поддержка студентов и студенческих семей, обучающихся в учебных заведениях, расположенных на территории Саргатского городского поселения (2014-2020 годы)"</t>
  </si>
  <si>
    <t>Организация мероприятий, направленных на развитие творческого потенциала студентов и студенческих семей</t>
  </si>
  <si>
    <t>Поощрение студентов, принимающих участие в мероприятиях, организованных на территории Саргатского городского поселения</t>
  </si>
  <si>
    <t>Организация мероприятий по социальной поддержке студентов и студенческих семей</t>
  </si>
  <si>
    <t>Оказание единовременной материальной помощи студентам и студенческим семьям, оказавшимся в трудной жизненной ситуации</t>
  </si>
  <si>
    <t>Непрограммные расходы</t>
  </si>
  <si>
    <t>99</t>
  </si>
  <si>
    <t>Непрограммные направления деятельности государственных органов Омской области</t>
  </si>
  <si>
    <t>Мероприятия в сфере государственного управления</t>
  </si>
  <si>
    <t>Резервный фонд Администрации Саргатского городского поселения</t>
  </si>
  <si>
    <t>местного бюджета по целевым статьям</t>
  </si>
  <si>
    <t>Администрация Саргатского городского поселения Саргатского муниципального района Омской области</t>
  </si>
  <si>
    <t>609</t>
  </si>
  <si>
    <t>850</t>
  </si>
  <si>
    <t>НАЦИОНАЛЬНАЯ ОБОРОНА</t>
  </si>
  <si>
    <t>Дорожное хозяйство(дорожные фонды)</t>
  </si>
  <si>
    <t>540</t>
  </si>
  <si>
    <t>3</t>
  </si>
  <si>
    <t>КУЛЬТУРА, КИНЕМАТОГРАФИЯ</t>
  </si>
  <si>
    <t>СОЦИАЛЬНАЯ ПОЛИТИКА</t>
  </si>
  <si>
    <t>320</t>
  </si>
  <si>
    <t>ФИЗИЧЕСКАЯ КУЛЬТУРА И СПОРТ</t>
  </si>
  <si>
    <t>ИТОГО</t>
  </si>
  <si>
    <t>030</t>
  </si>
  <si>
    <t>025</t>
  </si>
  <si>
    <t>999</t>
  </si>
  <si>
    <t>110</t>
  </si>
  <si>
    <t>120</t>
  </si>
  <si>
    <t>430</t>
  </si>
  <si>
    <t>Всего доходов</t>
  </si>
  <si>
    <t>Прочие субсидии</t>
  </si>
  <si>
    <t>000 202 02099 05 0000 151</t>
  </si>
  <si>
    <t>Главный распорядитель бюджетных средств</t>
  </si>
  <si>
    <t>Целевая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</si>
  <si>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</si>
  <si>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</si>
  <si>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</si>
  <si>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</si>
  <si>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Общий объем доходов местного бюджета</t>
  </si>
  <si>
    <t>Дефицит (профицит) местного бюджета</t>
  </si>
  <si>
    <t>Источники финансирования дефицита местного бюджета</t>
  </si>
  <si>
    <t>Информация
об исполнении местного бюджета по основным показателям</t>
  </si>
  <si>
    <t xml:space="preserve">Профинансировано за год     </t>
  </si>
  <si>
    <t>Администрация  Саргатского городского поселения Саргатского муниципального района Омской области</t>
  </si>
  <si>
    <t xml:space="preserve">Прочие субсидии </t>
  </si>
  <si>
    <t>Дотации на выравнивание бюджетной обеспеченности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</si>
  <si>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</si>
  <si>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Земельный налог </t>
  </si>
  <si>
    <t>3000</t>
  </si>
  <si>
    <t>2000</t>
  </si>
  <si>
    <t>1000</t>
  </si>
  <si>
    <t>013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</si>
  <si>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</si>
  <si>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000 202 04999 0000 151</t>
  </si>
  <si>
    <t>НАЛОГИ НА СОВОКУПНЫЙ ДОХОД</t>
  </si>
  <si>
    <t>Единый сельскохозяйственный налог</t>
  </si>
  <si>
    <t>Налог на имущество физических лиц</t>
  </si>
  <si>
    <t>Государственная пошлина по делам, рассматриваемым в судах общей юрисдикции, мировыми судьями</t>
  </si>
  <si>
    <t>ЗАДОЛЖЕННОСТЬ   И ПЕРЕРАСЧЕТЫ  ПО ОТМЕНЕННЫМ НАЛОГАМ, СБОРАМ И ИНЫМ ОБЯЗАТЕЛЬНЫМ ПЛАТЕЖАМ</t>
  </si>
  <si>
    <t xml:space="preserve">Налог на прибыль организаций, зачисляемый в местные бюджеты </t>
  </si>
  <si>
    <t>Платежи за пользование природными ресурсами</t>
  </si>
  <si>
    <t>Прочие налоги и сборы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</si>
  <si>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</si>
  <si>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</si>
  <si>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</si>
  <si>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БЕЗВОЗМЕЗДНЫЕ  ПОСТУПЛЕНИЯ ОТ ДРУГИХ БЮДЖЕТОВ БЮДЖЕТНОЙ СИСТЕМЫ РОССИЙСКОЙ ФЕДЕРАЦИИ,  КРОМЕ БЮДЖЕТОВ ГОСУДАРСТВЕННЫХ ВНЕБЮДЖЕТНЫХ ФОНДОВ</t>
  </si>
  <si>
    <t>ВСЕГО ДОХОДОВ</t>
  </si>
  <si>
    <t xml:space="preserve">Физическая культура и спорт  </t>
  </si>
  <si>
    <t>Налог с продаж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</si>
  <si>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</si>
  <si>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Раздел</t>
  </si>
  <si>
    <t>Подраздел</t>
  </si>
  <si>
    <t>182 1 01 02000  01 0000 110</t>
  </si>
  <si>
    <t>182 1 01 02021  01 0000 110</t>
  </si>
  <si>
    <t>007 1 14  00000  00 0000 000</t>
  </si>
  <si>
    <t>000 2 00  00000  00 0000 000</t>
  </si>
  <si>
    <t>000 2 02  00000  00 0000 000</t>
  </si>
  <si>
    <t>000 1 08  03010  01 0000 110</t>
  </si>
  <si>
    <t>016 2 02 01001 05 0000 151</t>
  </si>
  <si>
    <t>Дотации области</t>
  </si>
  <si>
    <t>14</t>
  </si>
  <si>
    <t>Кредиты кредитных организаций в валюте  Российской Федерации</t>
  </si>
  <si>
    <t>Погашение кредитов, предоставленных кредитными  организациями в валюте Российской Федерации</t>
  </si>
  <si>
    <t>Погашение бюджетами муниципальных районов  кредитов от кредитных организаций в валюте  Российской Федерации</t>
  </si>
  <si>
    <t>Бюджетные кредиты от других бюджетов бюджетной  системы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</si>
  <si>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</si>
  <si>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</si>
  <si>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</si>
  <si>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</si>
  <si>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</si>
  <si>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</si>
  <si>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</si>
  <si>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</si>
  <si>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</si>
  <si>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</si>
  <si>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муниципальных районов</t>
  </si>
  <si>
    <t>810</t>
  </si>
  <si>
    <t>500</t>
  </si>
  <si>
    <t>600</t>
  </si>
  <si>
    <t xml:space="preserve">Коды     
классификации 
расходов   
бюджета
</t>
  </si>
  <si>
    <t>19</t>
  </si>
  <si>
    <t>700</t>
  </si>
  <si>
    <t>Получение кредитов от кредитных организаций в  валюте Российской Федерации</t>
  </si>
  <si>
    <t>710</t>
  </si>
  <si>
    <t>Получение кредитов от кредитных организаций  бюджетами муниципальных районов в валюте  Российской Федерации</t>
  </si>
  <si>
    <t>Таблица № 1</t>
  </si>
  <si>
    <t xml:space="preserve">Наименование показателя </t>
  </si>
  <si>
    <t>Процент исполнения</t>
  </si>
  <si>
    <t>X</t>
  </si>
  <si>
    <t>Исполнено за год</t>
  </si>
  <si>
    <t>процент</t>
  </si>
  <si>
    <t>Благоустройство</t>
  </si>
  <si>
    <t>Расходы</t>
  </si>
  <si>
    <t>Всего</t>
  </si>
  <si>
    <t>014</t>
  </si>
  <si>
    <t>007 1 11  00000  00 0000 000</t>
  </si>
  <si>
    <t>Иные межбюджетные трансферты</t>
  </si>
  <si>
    <t>000 2 02 04000 00 0000 151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</si>
  <si>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</si>
  <si>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Наименование</t>
  </si>
  <si>
    <t>Общегосударственные вопросы</t>
  </si>
  <si>
    <t>Другие общегосударственные вопросы</t>
  </si>
  <si>
    <t>Государственная пошлина за государственную регистрацию транспортных средств  и иные юридически значимые действия, свазанные с измененениями и выдачей документов на транспортные средства, выдачей регистрационных знаков, приемом квалификационных экзаменов на получение  права на  управление транспортными средствами</t>
  </si>
  <si>
    <t>Государственная пошлина за государственную регистрацию, а также за совершение прочих юридически значимых действий</t>
  </si>
  <si>
    <t>000 1 08  07000  01 0000 110</t>
  </si>
  <si>
    <t>Национальная экономика</t>
  </si>
  <si>
    <t>Общеэкономические вопросы</t>
  </si>
  <si>
    <t>Группа</t>
  </si>
  <si>
    <t>Подгруппа</t>
  </si>
  <si>
    <t>Вид источника</t>
  </si>
  <si>
    <t>Статья</t>
  </si>
  <si>
    <t>800</t>
  </si>
  <si>
    <t>510</t>
  </si>
  <si>
    <t>610</t>
  </si>
  <si>
    <t xml:space="preserve">Жилищно-коммунальное хозяйство </t>
  </si>
  <si>
    <t>Социальная политика</t>
  </si>
  <si>
    <t>Всего расходов</t>
  </si>
  <si>
    <t>Коммунальное хозяйство</t>
  </si>
  <si>
    <t>00</t>
  </si>
  <si>
    <t>01</t>
  </si>
  <si>
    <t>03</t>
  </si>
  <si>
    <t>04</t>
  </si>
  <si>
    <t>06</t>
  </si>
  <si>
    <t>02</t>
  </si>
  <si>
    <t>10</t>
  </si>
  <si>
    <t>11</t>
  </si>
  <si>
    <t>05</t>
  </si>
  <si>
    <t>08</t>
  </si>
  <si>
    <t>Национальная оборона</t>
  </si>
  <si>
    <t>Культура</t>
  </si>
  <si>
    <t>Социальное обеспечение населения</t>
  </si>
  <si>
    <t>010</t>
  </si>
  <si>
    <t>001</t>
  </si>
  <si>
    <t>182 1 09  07050  05 0000 110</t>
  </si>
  <si>
    <t>Мобилизационная и вневойсковая подготовка</t>
  </si>
  <si>
    <t>182 1 05 03000  01 0000 110</t>
  </si>
  <si>
    <t>182 1 05 00000  00 0000 000</t>
  </si>
  <si>
    <t>182 1 09  00000  00 0000 000</t>
  </si>
  <si>
    <t>182 1 09  01000  03 0000 110</t>
  </si>
  <si>
    <t>182 1 09  03000  00 0000 110</t>
  </si>
  <si>
    <t xml:space="preserve">Земельный налог (по обязательствам , возникшим до 1 января 2006 года),мобилизуемых на территориях </t>
  </si>
  <si>
    <t>182 1 09 06010 02 0000 110</t>
  </si>
  <si>
    <t>182 1 09 07030 05 0000 110</t>
  </si>
  <si>
    <t>000 1 08  07140  01 0000 110</t>
  </si>
  <si>
    <t>000 1 01 00000  00 0000 000</t>
  </si>
  <si>
    <t>НАЛОГИ НА ПРИБЫЛЬ, ДОХОДЫ</t>
  </si>
  <si>
    <t>Налог на доходы 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</si>
  <si>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 доходов, 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</si>
  <si>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доходов,полученных в виде дивидентов от долевого участия в деятельности организаций</t>
  </si>
  <si>
    <t>182 1 01 02010 01 0000 110</t>
  </si>
  <si>
    <t>182 1 09  04050 05 0000 110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</si>
  <si>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</si>
  <si>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</t>
  </si>
  <si>
    <t>БЕЗВОЗМЕЗДНЫЕ  ПОСТУПЛЕНИЯ ОТ ДРУГИХ БЮДЖЕТОВ БЮДЖЕТНОЙ СИСТЕМЫ РОССИЙСКОЙ ФЕДЕРАЦИИ</t>
  </si>
  <si>
    <t>Прочие межбюджетные трансферты, передаваемые бюджетам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</si>
  <si>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</si>
  <si>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</si>
  <si>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</si>
  <si>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</si>
  <si>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</si>
  <si>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</si>
  <si>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Вид доходов</t>
  </si>
  <si>
    <t>000</t>
  </si>
  <si>
    <t>1</t>
  </si>
  <si>
    <t>0000</t>
  </si>
  <si>
    <t>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</si>
  <si>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               </t>
  </si>
  <si>
    <t>Осуществление первичного воинского учета на территориях, где отсутствуют военные комиссариаты</t>
  </si>
  <si>
    <t>Уличное освещение</t>
  </si>
  <si>
    <t>Организация и содержание мест захоронения</t>
  </si>
  <si>
    <t>Коды классификации источников финансирования дефицитов бюджетов</t>
  </si>
  <si>
    <t xml:space="preserve">Наименование групп, подгрупп, статей, подстатей, элементов, видов источников,  операций сектора государственного управления, относящихся к источникам финансирования дефицитов бюджетов </t>
  </si>
  <si>
    <t xml:space="preserve">Главный администратор источников  финансирования дефицитов   бюджетов </t>
  </si>
  <si>
    <t>Дотации бюджетам на поддержку мер по обеспечению сбалансированности бюджетов</t>
  </si>
  <si>
    <t xml:space="preserve"> ВОЗВРАТ ОСТАТКОВ СУБСИДИЙ,  СУБВЕНЦИЙ  И  ИНЫХ МЕЖБЮДЖЕТНЫХ  ТРАНСФЕРТОВ, ИМЕЮ-ЩИХ ЦЕЛЕВОЕ НАЗНАЧЕНИЕ, ПРОШЛЫХ ЛЕТ</t>
  </si>
  <si>
    <t>020</t>
  </si>
  <si>
    <t>Функционирование высшего должностного лица субъекта Российской Федерации и местного самоуправления</t>
  </si>
  <si>
    <t>13</t>
  </si>
  <si>
    <t>Другие вопросы в области национальной экономики</t>
  </si>
  <si>
    <t>12</t>
  </si>
  <si>
    <t>Культура, кинематография</t>
  </si>
  <si>
    <t>Другие вопросы в области культуры, кинематографии</t>
  </si>
  <si>
    <t xml:space="preserve">Физическая культура </t>
  </si>
  <si>
    <t>Физическая культура</t>
  </si>
  <si>
    <t>002</t>
  </si>
  <si>
    <t>20</t>
  </si>
  <si>
    <t>30</t>
  </si>
  <si>
    <t>Транспорт</t>
  </si>
  <si>
    <t>Дорожное хозяйство (дорожные фонды)</t>
  </si>
  <si>
    <t>Пенсионное обеспечение</t>
  </si>
  <si>
    <t>Социальные выплаты гражданам, кроме публичных нормативных социальных выплат</t>
  </si>
  <si>
    <t>09</t>
  </si>
  <si>
    <t>Классификация операций сектора гоударственного управления, относящихся   к доходам бюджетов</t>
  </si>
  <si>
    <t>Исполнено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</si>
  <si>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дифференцирован-ных нормативов отчислений в местные бюджеты</t>
  </si>
  <si>
    <t>033</t>
  </si>
  <si>
    <t>043</t>
  </si>
  <si>
    <t>4000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</si>
  <si>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</si>
  <si>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</si>
  <si>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</si>
  <si>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</si>
  <si>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Учет, содержание, обслуживание, материально-техническое обеспечение объектов, находящихся на территории Саргатского городского поселения</t>
  </si>
  <si>
    <t>Проведение мероприятий в рамках законодательства о градострительной деятельности в границах поселения</t>
  </si>
  <si>
    <t>Непрограммные мероприятия</t>
  </si>
  <si>
    <t>Непрограммные направления деятельности органов местного самоуправления</t>
  </si>
  <si>
    <t>Мероприятия в сфере муниципального управления</t>
  </si>
  <si>
    <t>Организация перевозок в городском сообщении в границах Саргатского городского поселения</t>
  </si>
  <si>
    <t>19980</t>
  </si>
  <si>
    <t>830</t>
  </si>
  <si>
    <t>Исполнение судебных актов</t>
  </si>
  <si>
    <t>10040</t>
  </si>
  <si>
    <t>10010</t>
  </si>
  <si>
    <t>00000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</si>
  <si>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</si>
  <si>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</si>
  <si>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предупреждению и защите населения и территории от чрезвычайных ситуаций и стихийных бедствий, ликвидация последствий чрезвычайных ситуаций природного и техногенного характера</t>
  </si>
  <si>
    <t>10050</t>
  </si>
  <si>
    <t>Подпрограмма "Обеспечение пожарной безопасности, защита населения  и территории Саргатского городского поселения от чрезвычайных ситуаций (2014-2020 годы)"</t>
  </si>
  <si>
    <t>Организация и осуществление мероприятий по гражданской обороне, защите населения и территории поселения от чрезвычайных ситуаций</t>
  </si>
  <si>
    <t>Приобретение средств индивидуальной защиты</t>
  </si>
  <si>
    <t>79970</t>
  </si>
  <si>
    <t>Резервный фонд Правительства Омской области</t>
  </si>
  <si>
    <t>51182</t>
  </si>
  <si>
    <t>Организация и проведение общественных работ на территории городского поселения</t>
  </si>
  <si>
    <t>70140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</si>
  <si>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</si>
  <si>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организацию транспортного обслуживания населения</t>
  </si>
  <si>
    <t>S0840</t>
  </si>
  <si>
    <t>10020</t>
  </si>
  <si>
    <t>70650</t>
  </si>
  <si>
    <t>10030</t>
  </si>
  <si>
    <t>Оформление кадастровой  документации объектов недвижимости, находящейся в муниципальной собственности Саргатского городского поселения</t>
  </si>
  <si>
    <t>Капитальный ремонт, ремонт тротуаров в р.п.Саргатское</t>
  </si>
  <si>
    <t>10060</t>
  </si>
  <si>
    <t>Оказание социальной поддержки молодым семьям, нуждающимся в улучшении жилищных условий, в решении жилищных проблем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</si>
  <si>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</si>
  <si>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350</t>
  </si>
  <si>
    <t>Премии и гранты</t>
  </si>
  <si>
    <t>НАЦИОНАЛЬНАЯ ЭКОНОМИКА</t>
  </si>
  <si>
    <t>Содействие занятости населения Саргатского городского поселения</t>
  </si>
  <si>
    <t>19970</t>
  </si>
  <si>
    <t>Общий объем расходов местного бюджета</t>
  </si>
  <si>
    <t>990</t>
  </si>
  <si>
    <t>995</t>
  </si>
  <si>
    <t>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</si>
  <si>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</si>
  <si>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</si>
  <si>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</si>
  <si>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17</t>
  </si>
  <si>
    <t>Прочие неналоговые доходы</t>
  </si>
  <si>
    <t>050</t>
  </si>
  <si>
    <t>15</t>
  </si>
  <si>
    <t>25</t>
  </si>
  <si>
    <t>555</t>
  </si>
  <si>
    <t>29</t>
  </si>
  <si>
    <t>35</t>
  </si>
  <si>
    <t>118</t>
  </si>
  <si>
    <t>40</t>
  </si>
  <si>
    <t>49</t>
  </si>
  <si>
    <t>07</t>
  </si>
  <si>
    <t>Образование</t>
  </si>
  <si>
    <t>Подпрограмма "Энергосбережение и повышение энергетической эффективности в Саргатском городском поселении Саргатского муниципального района Омской области (2014-2020 годы)"</t>
  </si>
  <si>
    <t>Повышение энергетической эффективности</t>
  </si>
  <si>
    <t>Приобретение и замена приборов освещения на энергоэффективные</t>
  </si>
  <si>
    <t>81110</t>
  </si>
  <si>
    <t>Определение вида обязательных работ и объекты, на которых они отбываются осужденными по месту жительства</t>
  </si>
  <si>
    <t>70340</t>
  </si>
  <si>
    <t>91100</t>
  </si>
  <si>
    <t>Межбюджетные трансферты бюджету муниципального района на осуществление полномочий по решению вопросов местного значения, в соответствии с заключенными соглашениями на организацию в границах поселения электро-, тепло-, газо- и водоснабжения населения, водоотведения, снабжения населения топливом</t>
  </si>
  <si>
    <t>ОБРАЗОВАНИЕ</t>
  </si>
  <si>
    <t>S0340</t>
  </si>
  <si>
    <t>497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</si>
  <si>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</si>
  <si>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поселений</t>
  </si>
  <si>
    <t>Субсидии бюджетам городских поселений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</si>
  <si>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</si>
  <si>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Земельный налог с организаций</t>
  </si>
  <si>
    <t>Земельный налог с физических лиц</t>
  </si>
  <si>
    <t>040</t>
  </si>
  <si>
    <t>180</t>
  </si>
  <si>
    <t>91010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</si>
  <si>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 на организацию и осуществление мероприятий по гражданской обороне, защите населения и территории поселения от черезвычайных ситуаций</t>
  </si>
  <si>
    <t>Обеспечение прочих мероприятий по организации  деятельности транспортного обслуживания населения</t>
  </si>
  <si>
    <t>10140</t>
  </si>
  <si>
    <t>Ремонт автомобильной дороги в р.п. Саргатское (от ул. Худенко, 2А до ул. Строителей, 1Б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</si>
  <si>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</si>
  <si>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</si>
  <si>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S1620</t>
  </si>
  <si>
    <t>Муниципальная программа Саргатского городского поселения Саргатского муниципального района Омской области «Формирование комфортной городской среды»</t>
  </si>
  <si>
    <t>Формирование современной городской среды, в том числе благоустройство общественных территорий</t>
  </si>
  <si>
    <t>Профессиональная подготовка, переподготовка и повышение квалификации</t>
  </si>
  <si>
    <t>Развитие кадрового потенциала муниципального образования</t>
  </si>
  <si>
    <t>Молодежная политика</t>
  </si>
  <si>
    <t>Проведение рейдов по неблагополучным семьям</t>
  </si>
  <si>
    <t>91020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</si>
  <si>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 на организацию библиотечного обслуживания и обеспечение жителей поселения услугами организаций культуры в части расходов на проведение мероприятий</t>
  </si>
  <si>
    <t>L4971</t>
  </si>
  <si>
    <t>ЖИЛИЩНО-КОММУНАЛЬНОЕ ХОЗЯЙСТВО</t>
  </si>
  <si>
    <t>Подпрограмма "Благоустройство общественных территорий Саргатского городского поселения"</t>
  </si>
  <si>
    <t>5</t>
  </si>
  <si>
    <t>Ремонт автомобильной дороги в р.п. Саргатское (от ул. Худенко, 2А до ул. Строителей, 1Б)</t>
  </si>
  <si>
    <t>Обеспечение приобретения и установки технических средств регулирования дорожного движения</t>
  </si>
  <si>
    <t>231</t>
  </si>
  <si>
    <t>241</t>
  </si>
  <si>
    <t>251</t>
  </si>
  <si>
    <t>261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</si>
  <si>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</si>
  <si>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</si>
  <si>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</si>
  <si>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230</t>
  </si>
  <si>
    <t>250</t>
  </si>
  <si>
    <t>260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</si>
  <si>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</si>
  <si>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</si>
  <si>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</si>
  <si>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</si>
  <si>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</si>
  <si>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</si>
  <si>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</si>
  <si>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</si>
  <si>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</si>
  <si>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</si>
  <si>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</si>
  <si>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</si>
  <si>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</si>
  <si>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ПРОЧИЕ НЕНАЛОГОВЫЕ ДОХОДЫ</t>
  </si>
  <si>
    <t>Прочие неналоговые доходы бюджетов городских поселений</t>
  </si>
  <si>
    <t>Дотации бюджетам бюджетной системы Российской Федерации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</si>
  <si>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</si>
  <si>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</si>
  <si>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>150</t>
  </si>
  <si>
    <t>Субсидии бюджетам бюджетной системы Российской Федерации (межбюджетные субсидии)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</si>
  <si>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</si>
  <si>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</si>
  <si>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</si>
  <si>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</si>
  <si>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</si>
  <si>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</si>
  <si>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</si>
  <si>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Создание условий для деятельности народных дружин, участвующих в охране общественного порядка</t>
  </si>
  <si>
    <t>Непрограммые расходы</t>
  </si>
  <si>
    <t>Резервный фонд местной администрации</t>
  </si>
  <si>
    <t>Оказание услуг населению по перевозке пассажиров и багажа по регулируемым тарифам на муниципальном маршруте</t>
  </si>
  <si>
    <t>Оказание услуг населению по перевозке учащихся и дошкольников автомобильным транспортом по регулируемым тарифам</t>
  </si>
  <si>
    <t>Модернизация и развитие автомобильных дорог Саргатского городского поселения Саргатского муниципального района</t>
  </si>
  <si>
    <t>10100</t>
  </si>
  <si>
    <t>Капитальный ремонт и ремонт дорог общего пользования ул.Солнечная р.п. Саргатское</t>
  </si>
  <si>
    <t>10170</t>
  </si>
  <si>
    <t>Ремонт автомобильной дороги в р.п.Саргатское (ул.40 лет Победы)</t>
  </si>
  <si>
    <t>Ремонт автомобильной дороги в р.п.Саргатское (ул. Светлая, ул. Пролетарская)</t>
  </si>
  <si>
    <t>Межбюджетные трансферты бюджету муниципального района на осуществление части полномочий по организации в границах поселения тепло-, водоснабжения населения и водоотведения</t>
  </si>
  <si>
    <t>F2</t>
  </si>
  <si>
    <t>Реализация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</si>
  <si>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Благоустройство общественных территорий населенных пунктов муниципальных образований Омской области</t>
  </si>
  <si>
    <t>70280</t>
  </si>
  <si>
    <t>Предоставление молодым семьям -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</t>
  </si>
  <si>
    <t>Организация и проведение конкурсных программ по пропаганде здорового образа жизни среди населения</t>
  </si>
  <si>
    <t>Ведомственная целевая программа "Повышение эффективности деятельности администрации Саргатского городского поселения Саргатского муниципального района Омской области"</t>
  </si>
  <si>
    <t>Муниципальная программа Саргатского городского поселения "Развитие экономического потенциала Саргатского городского поселения Саргатского муниципального района Омской области"</t>
  </si>
  <si>
    <t>Подпрограмма "Обеспечение граждан доступным и комфортным жильем и коммунальными услугами в Саргатском городском поселении Саргатского муниципального района Омской области"</t>
  </si>
  <si>
    <t>Подпрограмма "Обеспечение пожарной безопасности, защита населения  и территории Саргатского городского поселения от чрезвычайных ситуаций"</t>
  </si>
  <si>
    <t>Подпрограмма "Поддержка студентов и студенческих семей, обучающихся в учебных заведениях, расположенных на территории Саргатского городского поселения"</t>
  </si>
  <si>
    <t>Подпрограмма "Профилактика наркомании на территории Саргатского городского поселения"</t>
  </si>
  <si>
    <t>Подпрограмма "Профилактика правонарушений и предупреждений терроризма и экстремизма в Саргатском городском поселении"</t>
  </si>
  <si>
    <t>Подпрограмма "Развитие транспортной системы в Саргатском городском поселении Саргатского муниципального района Омской области"</t>
  </si>
  <si>
    <t>Подпрограмма "Энергосбережение и повышение энергетической эффективности в Саргатском городском поселении Саргатского муниципального района Омской области"</t>
  </si>
  <si>
    <t>10110</t>
  </si>
  <si>
    <t>Национальная безопасность и правоохранительная деятельность</t>
  </si>
  <si>
    <t>880</t>
  </si>
  <si>
    <t>Обеспечение проведения выборов и референдумов</t>
  </si>
  <si>
    <t>Проведение выборов и референдумов</t>
  </si>
  <si>
    <t>Специальные расходы</t>
  </si>
  <si>
    <t>Капитальный ремонт и ремонт дорог общего пользования ул.Товстухо р.п. Саргатское</t>
  </si>
  <si>
    <t>10230</t>
  </si>
  <si>
    <t>Ремонт автомобильной дороги в р.п.Саргатское (ул.Луговая)</t>
  </si>
  <si>
    <t>10240</t>
  </si>
  <si>
    <t>Ремонт автомобильной дороги в р.п.Саргатское (ул.Магистральная)</t>
  </si>
  <si>
    <t>Организация подготовительных мероприятий в рамках газификации р.п. Саргатское</t>
  </si>
  <si>
    <t>К5556</t>
  </si>
  <si>
    <t>Охрана семьи и детства</t>
  </si>
  <si>
    <t>Муниципальная программа "Развитие экономического потенциала Саргатского городского поселения Саргатского муниципального района Омской области"</t>
  </si>
  <si>
    <t>Обеспечение граждан доступным и комфортным жильем и коммунальными услугами в Саргатском городском поселении Саргатского муниципального района Омской области"</t>
  </si>
  <si>
    <t>Оказание специальной поддержкимолодым семьям, нуждающимся в улучшении жилищных условий, в решении жилищных проблем</t>
  </si>
  <si>
    <t>Создание условий для информационного, хозяйственного и транспортного обслуживания по обеспечению деятельности органов местного самоуправления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</si>
  <si>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</si>
  <si>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</si>
  <si>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</si>
  <si>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Российской Федерации (за исключением имущества федеральных бюджетных и автономных учреждений, а также имущества федеральных государственных унитарных предприятий, в том числе казенных)</t>
  </si>
  <si>
    <t>053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</si>
  <si>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</si>
  <si>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</si>
  <si>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реализации иного имущества, находящегося в собственности сельских поселений </t>
  </si>
  <si>
    <t>035</t>
  </si>
  <si>
    <t>080</t>
  </si>
  <si>
    <t>16</t>
  </si>
  <si>
    <t>140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</si>
  <si>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</si>
  <si>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</si>
  <si>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70700</t>
  </si>
  <si>
    <t>Прочие дотации бюджетам городских поселений</t>
  </si>
  <si>
    <t>Прочие дотации</t>
  </si>
  <si>
    <t>Прочие доходы от оказания платных услуг (работ) получателями средств бюджетов городских поселений</t>
  </si>
  <si>
    <t>Прочие доходы от оказания платных услуг (работ)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</si>
  <si>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</si>
  <si>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</si>
  <si>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</si>
  <si>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</si>
  <si>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Поощрение городских и сельских поселений Омской области за достигнутый уровень социально-экономического развития территорий в 2021 году</t>
  </si>
  <si>
    <t>91110</t>
  </si>
  <si>
    <t>Иные межбюджетные трансферты на осуществление части полномочий по организации и осуществлении мероприятий по территориальной обороне и гражданской обороне, защите населения и территории поселения от черезвычайных ситуаций природного и техногенного характера, в соответствии с заключенными соглашениями</t>
  </si>
  <si>
    <t>Проведение мероприятий по обеспечению первичных средств пожаротушения</t>
  </si>
  <si>
    <t>Повышение пожарной безопасности в Саргатском городском поселении</t>
  </si>
  <si>
    <t>Подпрограмма " Обеспечение пожарной безопасности Саргатского городского поселения"</t>
  </si>
  <si>
    <t>Защита населения и территории от чрезвычайных ситуаций природного и техногенного характера, пожарная безопасность</t>
  </si>
  <si>
    <t>S0140</t>
  </si>
  <si>
    <t>Ремонт автомобильных дорог общего пользования в р.п. Саргатское</t>
  </si>
  <si>
    <t>70620</t>
  </si>
  <si>
    <t>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</si>
  <si>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Изготовление проектно-сметной документации по газификации р.п.Саргатское</t>
  </si>
  <si>
    <t>81160</t>
  </si>
  <si>
    <t>Проведение ремонтных работ водопровода д. Урусово</t>
  </si>
  <si>
    <t>Благоустройство общественных территорий</t>
  </si>
  <si>
    <t>55550</t>
  </si>
  <si>
    <t>70400</t>
  </si>
  <si>
    <t>81240</t>
  </si>
  <si>
    <t>S0400</t>
  </si>
  <si>
    <t>Реализация инициативных проектов в сфере формирования комфортной городской среды</t>
  </si>
  <si>
    <t>310</t>
  </si>
  <si>
    <t>L4970</t>
  </si>
  <si>
    <t>81150</t>
  </si>
  <si>
    <t>Предварительная оплата начальной максимальной цены контракта на оказание услуг финансовой аренды (лизинга) на трактор</t>
  </si>
  <si>
    <t xml:space="preserve">к решению Совета Саргатского городского поселения Саргатского муниципального района Омской области  "Об исполнении бюджета Саргатского городского поселения за 2022 год" </t>
  </si>
  <si>
    <t>ОТЧЕТ
об исполнении местного бюджета за  2022 год</t>
  </si>
  <si>
    <t xml:space="preserve">Утверждено решением Совета Саргатского городского поселения "О бюджете Саргатского городского поселения
на 2022 год и на плановый период 2023 и 2024 годов", рублей   </t>
  </si>
  <si>
    <t>Исполнено        за  2022 год, рублей</t>
  </si>
  <si>
    <t xml:space="preserve">Доходы местного бюджета по кодам видов доходов, подвидов доходов, классификации операций сектора государственного управления, относящихся к доходам бюджета за 2022 год
</t>
  </si>
  <si>
    <t>Расходы
 местного бюджета по разделам и подразделам классификации расходов бюджета за 2022 год</t>
  </si>
  <si>
    <t>к решению Совета Саргатского городского поселения Саргатского муниципального района Омской области  "Об исполнении бюджета Саргатского городского поселения за 2022 год"</t>
  </si>
  <si>
    <t>местного бюджета по ведомственной структуре расходов местного бюджета за 2022 год</t>
  </si>
  <si>
    <t>группам и подгруппам видов расходов классификации расходов бюджетов за 2022 год</t>
  </si>
  <si>
    <t>Источников финансирования дефицита местного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2022 год</t>
  </si>
  <si>
    <t xml:space="preserve"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</t>
  </si>
  <si>
    <t>061</t>
  </si>
  <si>
    <t>060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</si>
  <si>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</si>
  <si>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причиненного ущерба (убытков)</t>
  </si>
  <si>
    <t>S1460</t>
  </si>
  <si>
    <t>71460</t>
  </si>
  <si>
    <t>Оформление технических планов в отношении бесхозяйных газопроводов</t>
  </si>
  <si>
    <t>10270</t>
  </si>
  <si>
    <t>Ремонт автомобильной дороги в р.п. Саргатское ( ул. Кирпичная)</t>
  </si>
  <si>
    <t>81030</t>
  </si>
  <si>
    <t>S0620</t>
  </si>
  <si>
    <t>Обеспечение граждан доступным и комфортным жильем</t>
  </si>
  <si>
    <t>Капитальный ремонт квартиры, расположенной по адресу: Омская область, р.п. Саргатское, ул. Маяковского, д. 2 кв. 2</t>
  </si>
  <si>
    <t>71890</t>
  </si>
  <si>
    <t>Создание мест (площадок) накопления твердых коммунальных отходов и (или) на приобретение контейнеров (бункеров)</t>
  </si>
  <si>
    <t>S1890</t>
  </si>
  <si>
    <t>360</t>
  </si>
  <si>
    <t>Иные выплаты населению</t>
  </si>
  <si>
    <t>81260</t>
  </si>
  <si>
    <t>Финансовое обеспечение деятельности органов местного самоуправления в части оплаты труда работников органов местного самоуправления</t>
  </si>
  <si>
    <t>Жилищное хозяйство</t>
  </si>
  <si>
    <t xml:space="preserve">Приложение № 1 </t>
  </si>
  <si>
    <t>Приложение № 2</t>
  </si>
  <si>
    <t xml:space="preserve">Приложение № 3 </t>
  </si>
  <si>
    <t>Приложение № 6</t>
  </si>
  <si>
    <t>Приложение № 5</t>
  </si>
  <si>
    <t xml:space="preserve">Приложение № 4  </t>
  </si>
  <si>
    <t>от "17" мая 2023г. № 8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</si>
</sst>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#,##0.0_ ;[Red]\-#,##0.0\ "/>
    <numFmt numFmtId="167" formatCode="#,##0.00_ ;[Red]\-#,##0.00\ "/>
  </numFmts>
  <fonts count="34">
    <font>
      <sz val="10"/>
      <name val="Times New Roman Cyr"/>
      <charset val="204"/>
    </font>
    <font>
      <sz val="10"/>
      <name val="Times New Roman Cyr"/>
      <charset val="204"/>
    </font>
    <font>
      <sz val="8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</font>
    <font>
      <sz val="14"/>
      <color indexed="8"/>
      <name val="Times New Roman"/>
      <family val="2"/>
      <charset val="204"/>
    </font>
    <font>
      <sz val="14"/>
      <color indexed="9"/>
      <name val="Times New Roman"/>
      <family val="2"/>
      <charset val="204"/>
    </font>
    <font>
      <sz val="14"/>
      <color indexed="62"/>
      <name val="Times New Roman"/>
      <family val="2"/>
      <charset val="204"/>
    </font>
    <font>
      <b/>
      <sz val="14"/>
      <color indexed="63"/>
      <name val="Times New Roman"/>
      <family val="2"/>
      <charset val="204"/>
    </font>
    <font>
      <b/>
      <sz val="14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4"/>
      <color indexed="60"/>
      <name val="Times New Roman"/>
      <family val="2"/>
      <charset val="204"/>
    </font>
    <font>
      <sz val="14"/>
      <color indexed="20"/>
      <name val="Times New Roman"/>
      <family val="2"/>
      <charset val="204"/>
    </font>
    <font>
      <i/>
      <sz val="14"/>
      <color indexed="23"/>
      <name val="Times New Roman"/>
      <family val="2"/>
      <charset val="204"/>
    </font>
    <font>
      <sz val="14"/>
      <color indexed="52"/>
      <name val="Times New Roman"/>
      <family val="2"/>
      <charset val="204"/>
    </font>
    <font>
      <sz val="14"/>
      <color indexed="10"/>
      <name val="Times New Roman"/>
      <family val="2"/>
      <charset val="204"/>
    </font>
    <font>
      <sz val="14"/>
      <color indexed="17"/>
      <name val="Times New Roman"/>
      <family val="2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53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0" fillId="0" borderId="3" applyNumberFormat="0">
      <alignment horizontal="right" vertical="top"/>
    </xf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21" borderId="8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11" fillId="0" borderId="0"/>
    <xf numFmtId="0" fontId="8" fillId="0" borderId="0"/>
    <xf numFmtId="0" fontId="8" fillId="0" borderId="0"/>
    <xf numFmtId="0" fontId="3" fillId="0" borderId="0"/>
    <xf numFmtId="0" fontId="4" fillId="0" borderId="0"/>
    <xf numFmtId="0" fontId="1" fillId="0" borderId="0"/>
    <xf numFmtId="0" fontId="10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9" applyNumberFormat="0" applyFont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10" fillId="24" borderId="3">
      <alignment horizontal="left" vertical="top" wrapText="1"/>
    </xf>
  </cellStyleXfs>
  <cellXfs count="248">
    <xf numFmtId="0" fontId="0" fillId="0" borderId="0" xfId="0"/>
    <xf numFmtId="0" fontId="5" fillId="25" borderId="11" xfId="43" applyFont="1" applyFill="1" applyBorder="1" applyAlignment="1">
      <alignment horizontal="center" vertical="center"/>
    </xf>
    <xf numFmtId="0" fontId="5" fillId="0" borderId="11" xfId="43" applyFont="1" applyBorder="1" applyAlignment="1">
      <alignment horizontal="center" vertical="center"/>
    </xf>
    <xf numFmtId="0" fontId="5" fillId="26" borderId="11" xfId="43" applyFont="1" applyFill="1" applyBorder="1" applyAlignment="1">
      <alignment horizontal="center" vertical="center"/>
    </xf>
    <xf numFmtId="0" fontId="5" fillId="27" borderId="11" xfId="43" applyFont="1" applyFill="1" applyBorder="1" applyAlignment="1">
      <alignment horizontal="center" vertical="center"/>
    </xf>
    <xf numFmtId="0" fontId="6" fillId="26" borderId="11" xfId="43" applyFont="1" applyFill="1" applyBorder="1" applyAlignment="1">
      <alignment horizontal="center" vertical="center"/>
    </xf>
    <xf numFmtId="0" fontId="6" fillId="0" borderId="11" xfId="43" applyFont="1" applyBorder="1" applyAlignment="1">
      <alignment horizontal="center" vertical="center"/>
    </xf>
    <xf numFmtId="49" fontId="6" fillId="28" borderId="11" xfId="43" applyNumberFormat="1" applyFont="1" applyFill="1" applyBorder="1" applyAlignment="1">
      <alignment horizontal="center" vertical="center"/>
    </xf>
    <xf numFmtId="0" fontId="5" fillId="0" borderId="11" xfId="4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/>
    </xf>
    <xf numFmtId="0" fontId="5" fillId="0" borderId="11" xfId="43" applyFont="1" applyFill="1" applyBorder="1" applyAlignment="1">
      <alignment horizontal="left" vertical="top" wrapText="1"/>
    </xf>
    <xf numFmtId="0" fontId="5" fillId="25" borderId="12" xfId="43" applyFont="1" applyFill="1" applyBorder="1" applyAlignment="1">
      <alignment horizontal="left" vertical="top" wrapText="1"/>
    </xf>
    <xf numFmtId="0" fontId="5" fillId="0" borderId="12" xfId="43" applyFont="1" applyBorder="1" applyAlignment="1">
      <alignment horizontal="left" vertical="top" wrapText="1"/>
    </xf>
    <xf numFmtId="0" fontId="5" fillId="0" borderId="11" xfId="43" applyNumberFormat="1" applyFont="1" applyFill="1" applyBorder="1" applyAlignment="1">
      <alignment horizontal="left" vertical="top" wrapText="1"/>
    </xf>
    <xf numFmtId="0" fontId="5" fillId="0" borderId="12" xfId="43" applyNumberFormat="1" applyFont="1" applyBorder="1" applyAlignment="1">
      <alignment horizontal="left" vertical="top" wrapText="1"/>
    </xf>
    <xf numFmtId="0" fontId="5" fillId="26" borderId="12" xfId="43" applyFont="1" applyFill="1" applyBorder="1" applyAlignment="1">
      <alignment horizontal="left" vertical="top" wrapText="1"/>
    </xf>
    <xf numFmtId="0" fontId="5" fillId="26" borderId="0" xfId="0" applyFont="1" applyFill="1"/>
    <xf numFmtId="0" fontId="6" fillId="0" borderId="12" xfId="43" applyFont="1" applyBorder="1" applyAlignment="1">
      <alignment horizontal="left" vertical="top" wrapText="1"/>
    </xf>
    <xf numFmtId="49" fontId="5" fillId="0" borderId="11" xfId="43" applyNumberFormat="1" applyFont="1" applyFill="1" applyBorder="1" applyAlignment="1">
      <alignment horizontal="left" vertical="top" wrapText="1"/>
    </xf>
    <xf numFmtId="49" fontId="5" fillId="25" borderId="12" xfId="43" applyNumberFormat="1" applyFont="1" applyFill="1" applyBorder="1" applyAlignment="1">
      <alignment horizontal="left" vertical="top" wrapText="1"/>
    </xf>
    <xf numFmtId="49" fontId="5" fillId="27" borderId="12" xfId="43" applyNumberFormat="1" applyFont="1" applyFill="1" applyBorder="1" applyAlignment="1">
      <alignment horizontal="left" vertical="top" wrapText="1"/>
    </xf>
    <xf numFmtId="49" fontId="6" fillId="0" borderId="11" xfId="0" applyNumberFormat="1" applyFont="1" applyFill="1" applyBorder="1" applyAlignment="1">
      <alignment horizontal="center"/>
    </xf>
    <xf numFmtId="0" fontId="6" fillId="26" borderId="12" xfId="43" applyFont="1" applyFill="1" applyBorder="1" applyAlignment="1">
      <alignment horizontal="left" vertical="top" wrapText="1"/>
    </xf>
    <xf numFmtId="0" fontId="6" fillId="0" borderId="0" xfId="0" applyFont="1"/>
    <xf numFmtId="0" fontId="6" fillId="0" borderId="12" xfId="43" applyFont="1" applyBorder="1" applyAlignment="1">
      <alignment horizontal="center" vertical="top" wrapText="1"/>
    </xf>
    <xf numFmtId="0" fontId="6" fillId="28" borderId="12" xfId="43" applyFont="1" applyFill="1" applyBorder="1" applyAlignment="1">
      <alignment horizontal="left" vertical="top" wrapText="1"/>
    </xf>
    <xf numFmtId="0" fontId="5" fillId="0" borderId="0" xfId="0" applyFont="1" applyFill="1"/>
    <xf numFmtId="0" fontId="5" fillId="0" borderId="0" xfId="43" applyFont="1" applyFill="1" applyBorder="1" applyAlignment="1">
      <alignment vertical="top" wrapText="1"/>
    </xf>
    <xf numFmtId="0" fontId="5" fillId="0" borderId="0" xfId="43" applyNumberFormat="1" applyFont="1" applyFill="1" applyBorder="1" applyAlignment="1">
      <alignment vertical="top" wrapText="1"/>
    </xf>
    <xf numFmtId="0" fontId="5" fillId="0" borderId="0" xfId="43" applyFont="1" applyFill="1" applyAlignment="1">
      <alignment vertical="top"/>
    </xf>
    <xf numFmtId="49" fontId="5" fillId="0" borderId="11" xfId="0" applyNumberFormat="1" applyFont="1" applyBorder="1" applyAlignment="1">
      <alignment horizontal="center" vertical="center"/>
    </xf>
    <xf numFmtId="0" fontId="5" fillId="0" borderId="11" xfId="0" applyFont="1" applyFill="1" applyBorder="1" applyAlignment="1" applyProtection="1">
      <alignment horizontal="left" vertical="center" wrapText="1"/>
      <protection locked="0"/>
    </xf>
    <xf numFmtId="49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0" xfId="0" applyFont="1" applyFill="1" applyBorder="1"/>
    <xf numFmtId="4" fontId="5" fillId="0" borderId="0" xfId="0" applyNumberFormat="1" applyFont="1" applyFill="1" applyBorder="1"/>
    <xf numFmtId="0" fontId="5" fillId="0" borderId="11" xfId="0" applyFont="1" applyBorder="1" applyAlignment="1">
      <alignment vertical="center" textRotation="90"/>
    </xf>
    <xf numFmtId="0" fontId="5" fillId="0" borderId="11" xfId="0" applyFont="1" applyBorder="1" applyAlignment="1">
      <alignment horizontal="center"/>
    </xf>
    <xf numFmtId="2" fontId="5" fillId="0" borderId="11" xfId="50" applyNumberFormat="1" applyFont="1" applyFill="1" applyBorder="1" applyAlignment="1">
      <alignment horizontal="center" vertical="center"/>
    </xf>
    <xf numFmtId="2" fontId="5" fillId="0" borderId="0" xfId="0" applyNumberFormat="1" applyFont="1" applyFill="1"/>
    <xf numFmtId="0" fontId="5" fillId="0" borderId="11" xfId="0" applyFont="1" applyFill="1" applyBorder="1" applyAlignment="1">
      <alignment horizontal="left" vertical="top" wrapText="1"/>
    </xf>
    <xf numFmtId="0" fontId="5" fillId="0" borderId="11" xfId="42" applyNumberFormat="1" applyFont="1" applyFill="1" applyBorder="1" applyAlignment="1" applyProtection="1">
      <alignment horizontal="center" vertical="center" textRotation="90" wrapText="1"/>
      <protection hidden="1"/>
    </xf>
    <xf numFmtId="0" fontId="5" fillId="0" borderId="11" xfId="41" applyFont="1" applyBorder="1" applyAlignment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1" xfId="41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wrapText="1"/>
    </xf>
    <xf numFmtId="0" fontId="5" fillId="0" borderId="11" xfId="0" applyFont="1" applyFill="1" applyBorder="1" applyAlignment="1">
      <alignment horizontal="center" vertical="center" wrapText="1"/>
    </xf>
    <xf numFmtId="165" fontId="5" fillId="0" borderId="12" xfId="43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justify" vertical="top" wrapText="1"/>
    </xf>
    <xf numFmtId="165" fontId="7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164" fontId="5" fillId="0" borderId="11" xfId="50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166" fontId="5" fillId="0" borderId="11" xfId="0" applyNumberFormat="1" applyFont="1" applyBorder="1" applyAlignment="1">
      <alignment horizontal="center" vertical="center"/>
    </xf>
    <xf numFmtId="0" fontId="5" fillId="0" borderId="11" xfId="43" applyFont="1" applyBorder="1" applyAlignment="1">
      <alignment horizontal="left" vertical="center" wrapText="1"/>
    </xf>
    <xf numFmtId="0" fontId="5" fillId="0" borderId="11" xfId="43" applyFont="1" applyFill="1" applyBorder="1" applyAlignment="1">
      <alignment horizontal="left" vertical="center" wrapText="1"/>
    </xf>
    <xf numFmtId="0" fontId="5" fillId="0" borderId="3" xfId="52" applyFont="1" applyFill="1">
      <alignment horizontal="left" vertical="top" wrapText="1"/>
    </xf>
    <xf numFmtId="49" fontId="6" fillId="0" borderId="13" xfId="0" applyNumberFormat="1" applyFont="1" applyFill="1" applyBorder="1" applyAlignment="1"/>
    <xf numFmtId="49" fontId="6" fillId="0" borderId="14" xfId="0" applyNumberFormat="1" applyFont="1" applyFill="1" applyBorder="1" applyAlignment="1"/>
    <xf numFmtId="0" fontId="5" fillId="0" borderId="11" xfId="52" applyFont="1" applyFill="1" applyBorder="1">
      <alignment horizontal="left" vertical="top" wrapText="1"/>
    </xf>
    <xf numFmtId="0" fontId="5" fillId="0" borderId="13" xfId="0" applyFont="1" applyBorder="1" applyAlignment="1">
      <alignment horizontal="left" wrapText="1"/>
    </xf>
    <xf numFmtId="0" fontId="5" fillId="0" borderId="11" xfId="0" applyFont="1" applyBorder="1" applyAlignment="1">
      <alignment wrapText="1"/>
    </xf>
    <xf numFmtId="0" fontId="11" fillId="0" borderId="15" xfId="42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0" applyFont="1" applyFill="1" applyBorder="1" applyAlignment="1">
      <alignment vertical="center" wrapText="1"/>
    </xf>
    <xf numFmtId="0" fontId="5" fillId="0" borderId="0" xfId="40" applyFont="1" applyFill="1" applyProtection="1">
      <protection hidden="1"/>
    </xf>
    <xf numFmtId="0" fontId="5" fillId="0" borderId="0" xfId="40" applyFont="1" applyFill="1" applyBorder="1" applyProtection="1">
      <protection hidden="1"/>
    </xf>
    <xf numFmtId="0" fontId="31" fillId="0" borderId="0" xfId="0" applyFont="1"/>
    <xf numFmtId="0" fontId="5" fillId="0" borderId="0" xfId="40" applyFont="1"/>
    <xf numFmtId="0" fontId="30" fillId="0" borderId="0" xfId="0" applyFont="1" applyAlignment="1">
      <alignment wrapText="1"/>
    </xf>
    <xf numFmtId="0" fontId="5" fillId="0" borderId="11" xfId="40" applyNumberFormat="1" applyFont="1" applyFill="1" applyBorder="1" applyAlignment="1" applyProtection="1">
      <alignment horizontal="center" vertical="center"/>
      <protection hidden="1"/>
    </xf>
    <xf numFmtId="0" fontId="5" fillId="0" borderId="15" xfId="40" applyNumberFormat="1" applyFont="1" applyFill="1" applyBorder="1" applyAlignment="1" applyProtection="1">
      <alignment horizontal="center" vertical="center"/>
      <protection hidden="1"/>
    </xf>
    <xf numFmtId="0" fontId="5" fillId="0" borderId="13" xfId="40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40" applyNumberFormat="1" applyFont="1" applyFill="1" applyBorder="1" applyAlignment="1" applyProtection="1">
      <alignment vertical="center" wrapText="1"/>
      <protection hidden="1"/>
    </xf>
    <xf numFmtId="0" fontId="5" fillId="0" borderId="14" xfId="40" applyNumberFormat="1" applyFont="1" applyFill="1" applyBorder="1" applyAlignment="1" applyProtection="1">
      <alignment horizontal="right" vertical="center" wrapText="1"/>
      <protection hidden="1"/>
    </xf>
    <xf numFmtId="0" fontId="5" fillId="0" borderId="14" xfId="40" applyNumberFormat="1" applyFont="1" applyFill="1" applyBorder="1" applyAlignment="1" applyProtection="1">
      <alignment vertical="center" wrapText="1"/>
      <protection hidden="1"/>
    </xf>
    <xf numFmtId="0" fontId="5" fillId="0" borderId="12" xfId="40" applyNumberFormat="1" applyFont="1" applyFill="1" applyBorder="1" applyAlignment="1" applyProtection="1">
      <alignment vertical="center" wrapText="1"/>
      <protection hidden="1"/>
    </xf>
    <xf numFmtId="0" fontId="5" fillId="0" borderId="14" xfId="40" applyNumberFormat="1" applyFont="1" applyFill="1" applyBorder="1" applyAlignment="1" applyProtection="1">
      <alignment horizontal="center" vertical="center" wrapText="1"/>
      <protection hidden="1"/>
    </xf>
    <xf numFmtId="1" fontId="5" fillId="0" borderId="11" xfId="40" applyNumberFormat="1" applyFont="1" applyFill="1" applyBorder="1" applyAlignment="1" applyProtection="1">
      <alignment horizontal="center" vertical="center"/>
      <protection hidden="1"/>
    </xf>
    <xf numFmtId="0" fontId="5" fillId="0" borderId="13" xfId="40" applyNumberFormat="1" applyFont="1" applyFill="1" applyBorder="1" applyAlignment="1" applyProtection="1">
      <alignment horizontal="left" vertical="top" wrapText="1"/>
      <protection hidden="1"/>
    </xf>
    <xf numFmtId="0" fontId="5" fillId="0" borderId="13" xfId="40" applyNumberFormat="1" applyFont="1" applyFill="1" applyBorder="1" applyAlignment="1" applyProtection="1">
      <alignment horizontal="center" vertical="center"/>
      <protection hidden="1"/>
    </xf>
    <xf numFmtId="0" fontId="5" fillId="0" borderId="14" xfId="40" applyNumberFormat="1" applyFont="1" applyFill="1" applyBorder="1" applyAlignment="1" applyProtection="1">
      <alignment horizontal="center" vertical="center"/>
      <protection hidden="1"/>
    </xf>
    <xf numFmtId="0" fontId="5" fillId="0" borderId="12" xfId="40" applyNumberFormat="1" applyFont="1" applyFill="1" applyBorder="1" applyAlignment="1" applyProtection="1">
      <alignment horizontal="center" vertical="center"/>
      <protection hidden="1"/>
    </xf>
    <xf numFmtId="4" fontId="5" fillId="0" borderId="13" xfId="40" applyNumberFormat="1" applyFont="1" applyFill="1" applyBorder="1" applyAlignment="1" applyProtection="1">
      <alignment horizontal="right" vertical="center"/>
      <protection hidden="1"/>
    </xf>
    <xf numFmtId="1" fontId="5" fillId="0" borderId="15" xfId="40" applyNumberFormat="1" applyFont="1" applyFill="1" applyBorder="1" applyAlignment="1" applyProtection="1">
      <alignment horizontal="center" vertical="center"/>
      <protection hidden="1"/>
    </xf>
    <xf numFmtId="0" fontId="5" fillId="0" borderId="15" xfId="40" applyNumberFormat="1" applyFont="1" applyFill="1" applyBorder="1" applyAlignment="1" applyProtection="1">
      <alignment horizontal="left" vertical="top" wrapText="1"/>
      <protection hidden="1"/>
    </xf>
    <xf numFmtId="0" fontId="5" fillId="0" borderId="16" xfId="40" applyNumberFormat="1" applyFont="1" applyFill="1" applyBorder="1" applyAlignment="1" applyProtection="1">
      <alignment horizontal="center" vertical="center"/>
      <protection hidden="1"/>
    </xf>
    <xf numFmtId="4" fontId="5" fillId="0" borderId="15" xfId="40" applyNumberFormat="1" applyFont="1" applyFill="1" applyBorder="1" applyAlignment="1" applyProtection="1">
      <alignment horizontal="right" vertical="center"/>
      <protection hidden="1"/>
    </xf>
    <xf numFmtId="1" fontId="5" fillId="0" borderId="13" xfId="40" applyNumberFormat="1" applyFont="1" applyFill="1" applyBorder="1" applyAlignment="1" applyProtection="1">
      <alignment horizontal="center" vertical="center"/>
      <protection hidden="1"/>
    </xf>
    <xf numFmtId="0" fontId="5" fillId="0" borderId="11" xfId="44" applyFont="1" applyFill="1" applyBorder="1" applyAlignment="1" applyProtection="1">
      <alignment horizontal="left" vertical="center" wrapText="1"/>
      <protection locked="0"/>
    </xf>
    <xf numFmtId="0" fontId="11" fillId="0" borderId="13" xfId="42" applyNumberFormat="1" applyFont="1" applyFill="1" applyBorder="1" applyAlignment="1" applyProtection="1">
      <alignment horizontal="left" vertical="center" wrapText="1"/>
      <protection hidden="1"/>
    </xf>
    <xf numFmtId="49" fontId="5" fillId="0" borderId="14" xfId="40" applyNumberFormat="1" applyFont="1" applyFill="1" applyBorder="1" applyAlignment="1" applyProtection="1">
      <alignment horizontal="center" vertical="center"/>
      <protection hidden="1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13" xfId="44" applyFont="1" applyFill="1" applyBorder="1" applyAlignment="1" applyProtection="1">
      <alignment horizontal="left" vertical="center" wrapText="1"/>
      <protection locked="0"/>
    </xf>
    <xf numFmtId="49" fontId="5" fillId="0" borderId="16" xfId="40" applyNumberFormat="1" applyFont="1" applyFill="1" applyBorder="1" applyAlignment="1" applyProtection="1">
      <alignment horizontal="center" vertical="center"/>
      <protection hidden="1"/>
    </xf>
    <xf numFmtId="1" fontId="5" fillId="0" borderId="18" xfId="40" applyNumberFormat="1" applyFont="1" applyFill="1" applyBorder="1" applyAlignment="1" applyProtection="1">
      <alignment horizontal="center" vertical="center"/>
      <protection hidden="1"/>
    </xf>
    <xf numFmtId="4" fontId="5" fillId="0" borderId="18" xfId="40" applyNumberFormat="1" applyFont="1" applyFill="1" applyBorder="1" applyAlignment="1" applyProtection="1">
      <alignment horizontal="right" vertical="center"/>
      <protection hidden="1"/>
    </xf>
    <xf numFmtId="49" fontId="5" fillId="0" borderId="12" xfId="40" applyNumberFormat="1" applyFont="1" applyFill="1" applyBorder="1" applyAlignment="1" applyProtection="1">
      <alignment horizontal="center" vertical="center"/>
      <protection hidden="1"/>
    </xf>
    <xf numFmtId="0" fontId="5" fillId="0" borderId="11" xfId="0" applyFont="1" applyBorder="1" applyAlignment="1">
      <alignment horizontal="left" vertical="top" wrapText="1"/>
    </xf>
    <xf numFmtId="0" fontId="5" fillId="26" borderId="11" xfId="0" applyFont="1" applyFill="1" applyBorder="1" applyAlignment="1">
      <alignment horizontal="left" vertical="top" wrapText="1"/>
    </xf>
    <xf numFmtId="49" fontId="5" fillId="0" borderId="15" xfId="40" applyNumberFormat="1" applyFont="1" applyFill="1" applyBorder="1" applyAlignment="1" applyProtection="1">
      <alignment horizontal="center" vertical="center"/>
      <protection hidden="1"/>
    </xf>
    <xf numFmtId="49" fontId="5" fillId="0" borderId="13" xfId="40" applyNumberFormat="1" applyFont="1" applyFill="1" applyBorder="1" applyAlignment="1" applyProtection="1">
      <alignment horizontal="center" vertical="center"/>
      <protection hidden="1"/>
    </xf>
    <xf numFmtId="0" fontId="5" fillId="0" borderId="13" xfId="0" applyFont="1" applyFill="1" applyBorder="1" applyAlignment="1">
      <alignment wrapText="1"/>
    </xf>
    <xf numFmtId="0" fontId="5" fillId="0" borderId="11" xfId="40" applyNumberFormat="1" applyFont="1" applyFill="1" applyBorder="1" applyAlignment="1" applyProtection="1">
      <alignment horizontal="left" vertical="top" wrapText="1"/>
      <protection hidden="1"/>
    </xf>
    <xf numFmtId="0" fontId="5" fillId="0" borderId="20" xfId="40" applyNumberFormat="1" applyFont="1" applyFill="1" applyBorder="1" applyAlignment="1" applyProtection="1">
      <alignment horizontal="left" vertical="top" wrapText="1"/>
      <protection hidden="1"/>
    </xf>
    <xf numFmtId="4" fontId="5" fillId="0" borderId="19" xfId="40" applyNumberFormat="1" applyFont="1" applyFill="1" applyBorder="1" applyAlignment="1" applyProtection="1">
      <alignment horizontal="right" vertical="center"/>
      <protection hidden="1"/>
    </xf>
    <xf numFmtId="0" fontId="5" fillId="0" borderId="11" xfId="0" applyFont="1" applyBorder="1" applyAlignment="1">
      <alignment vertical="top" wrapText="1"/>
    </xf>
    <xf numFmtId="0" fontId="5" fillId="0" borderId="15" xfId="38" applyNumberFormat="1" applyFont="1" applyFill="1" applyBorder="1" applyAlignment="1" applyProtection="1">
      <alignment vertical="top" wrapText="1"/>
      <protection hidden="1"/>
    </xf>
    <xf numFmtId="0" fontId="5" fillId="0" borderId="13" xfId="38" applyNumberFormat="1" applyFont="1" applyFill="1" applyBorder="1" applyAlignment="1" applyProtection="1">
      <alignment vertical="top" wrapText="1"/>
      <protection hidden="1"/>
    </xf>
    <xf numFmtId="0" fontId="5" fillId="0" borderId="0" xfId="40" applyFont="1" applyFill="1"/>
    <xf numFmtId="0" fontId="5" fillId="0" borderId="0" xfId="40" applyFont="1" applyFill="1" applyBorder="1"/>
    <xf numFmtId="0" fontId="30" fillId="0" borderId="0" xfId="0" applyFont="1" applyFill="1" applyAlignment="1">
      <alignment wrapText="1"/>
    </xf>
    <xf numFmtId="0" fontId="30" fillId="0" borderId="0" xfId="0" applyFont="1" applyBorder="1" applyAlignment="1">
      <alignment horizontal="left" vertical="center" wrapText="1"/>
    </xf>
    <xf numFmtId="0" fontId="30" fillId="0" borderId="0" xfId="0" applyFont="1" applyFill="1" applyBorder="1" applyAlignment="1">
      <alignment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13" xfId="0" applyFont="1" applyBorder="1" applyAlignment="1">
      <alignment vertical="center" wrapText="1"/>
    </xf>
    <xf numFmtId="0" fontId="32" fillId="0" borderId="14" xfId="0" applyFont="1" applyBorder="1" applyAlignment="1">
      <alignment vertical="center" wrapText="1"/>
    </xf>
    <xf numFmtId="0" fontId="32" fillId="0" borderId="12" xfId="0" applyFont="1" applyBorder="1" applyAlignment="1">
      <alignment vertical="center" wrapText="1"/>
    </xf>
    <xf numFmtId="0" fontId="32" fillId="0" borderId="11" xfId="0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right" vertical="center"/>
    </xf>
    <xf numFmtId="49" fontId="5" fillId="0" borderId="18" xfId="0" applyNumberFormat="1" applyFont="1" applyFill="1" applyBorder="1" applyAlignment="1">
      <alignment horizontal="center" vertical="center"/>
    </xf>
    <xf numFmtId="4" fontId="5" fillId="26" borderId="0" xfId="0" applyNumberFormat="1" applyFont="1" applyFill="1"/>
    <xf numFmtId="4" fontId="5" fillId="0" borderId="20" xfId="0" applyNumberFormat="1" applyFont="1" applyFill="1" applyBorder="1" applyAlignment="1">
      <alignment horizontal="right" vertical="center"/>
    </xf>
    <xf numFmtId="0" fontId="32" fillId="26" borderId="0" xfId="0" applyFont="1" applyFill="1"/>
    <xf numFmtId="0" fontId="5" fillId="0" borderId="20" xfId="44" applyFont="1" applyFill="1" applyBorder="1" applyAlignment="1" applyProtection="1">
      <alignment horizontal="left" vertical="center" wrapText="1"/>
      <protection locked="0"/>
    </xf>
    <xf numFmtId="49" fontId="5" fillId="0" borderId="21" xfId="0" applyNumberFormat="1" applyFont="1" applyFill="1" applyBorder="1" applyAlignment="1">
      <alignment horizontal="center" vertical="center"/>
    </xf>
    <xf numFmtId="49" fontId="5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7" xfId="0" applyNumberFormat="1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0" fontId="32" fillId="0" borderId="0" xfId="0" applyFont="1" applyFill="1"/>
    <xf numFmtId="0" fontId="32" fillId="28" borderId="0" xfId="0" applyFont="1" applyFill="1"/>
    <xf numFmtId="0" fontId="9" fillId="0" borderId="11" xfId="0" applyFont="1" applyFill="1" applyBorder="1"/>
    <xf numFmtId="0" fontId="9" fillId="0" borderId="13" xfId="0" applyFont="1" applyFill="1" applyBorder="1"/>
    <xf numFmtId="0" fontId="9" fillId="0" borderId="14" xfId="0" applyFont="1" applyFill="1" applyBorder="1"/>
    <xf numFmtId="0" fontId="9" fillId="0" borderId="12" xfId="0" applyFont="1" applyFill="1" applyBorder="1"/>
    <xf numFmtId="4" fontId="9" fillId="0" borderId="11" xfId="0" applyNumberFormat="1" applyFont="1" applyFill="1" applyBorder="1" applyAlignment="1">
      <alignment horizontal="right" vertical="center"/>
    </xf>
    <xf numFmtId="165" fontId="31" fillId="0" borderId="0" xfId="0" applyNumberFormat="1" applyFont="1" applyFill="1"/>
    <xf numFmtId="0" fontId="31" fillId="0" borderId="0" xfId="0" applyFont="1" applyFill="1"/>
    <xf numFmtId="165" fontId="5" fillId="0" borderId="11" xfId="42" applyNumberFormat="1" applyFont="1" applyFill="1" applyBorder="1" applyAlignment="1">
      <alignment horizontal="right" vertical="center"/>
    </xf>
    <xf numFmtId="165" fontId="5" fillId="0" borderId="11" xfId="42" applyNumberFormat="1" applyFont="1" applyFill="1" applyBorder="1" applyAlignment="1" applyProtection="1">
      <alignment horizontal="right" vertical="center"/>
      <protection hidden="1"/>
    </xf>
    <xf numFmtId="4" fontId="5" fillId="0" borderId="11" xfId="42" applyNumberFormat="1" applyFont="1" applyFill="1" applyBorder="1" applyAlignment="1">
      <alignment horizontal="right" vertical="center"/>
    </xf>
    <xf numFmtId="4" fontId="5" fillId="0" borderId="11" xfId="42" applyNumberFormat="1" applyFont="1" applyFill="1" applyBorder="1" applyAlignment="1" applyProtection="1">
      <alignment horizontal="right" vertical="center"/>
      <protection hidden="1"/>
    </xf>
    <xf numFmtId="4" fontId="5" fillId="0" borderId="11" xfId="0" applyNumberFormat="1" applyFont="1" applyFill="1" applyBorder="1" applyAlignment="1">
      <alignment horizontal="center" vertical="center"/>
    </xf>
    <xf numFmtId="167" fontId="5" fillId="0" borderId="20" xfId="50" applyNumberFormat="1" applyFont="1" applyBorder="1" applyAlignment="1">
      <alignment horizontal="center" vertical="center" wrapText="1"/>
    </xf>
    <xf numFmtId="167" fontId="5" fillId="0" borderId="11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right" vertical="center" wrapText="1"/>
    </xf>
    <xf numFmtId="4" fontId="5" fillId="0" borderId="11" xfId="43" applyNumberFormat="1" applyFont="1" applyFill="1" applyBorder="1" applyAlignment="1">
      <alignment horizontal="right" vertical="center" wrapText="1"/>
    </xf>
    <xf numFmtId="4" fontId="5" fillId="0" borderId="11" xfId="43" applyNumberFormat="1" applyFont="1" applyFill="1" applyBorder="1" applyAlignment="1">
      <alignment horizontal="right" wrapText="1"/>
    </xf>
    <xf numFmtId="4" fontId="5" fillId="0" borderId="11" xfId="0" applyNumberFormat="1" applyFont="1" applyBorder="1" applyAlignment="1">
      <alignment horizontal="right" wrapText="1"/>
    </xf>
    <xf numFmtId="4" fontId="6" fillId="0" borderId="11" xfId="43" applyNumberFormat="1" applyFont="1" applyFill="1" applyBorder="1" applyAlignment="1">
      <alignment horizontal="right" wrapText="1"/>
    </xf>
    <xf numFmtId="4" fontId="5" fillId="0" borderId="11" xfId="0" applyNumberFormat="1" applyFont="1" applyBorder="1" applyAlignment="1">
      <alignment horizontal="right" vertical="center"/>
    </xf>
    <xf numFmtId="0" fontId="5" fillId="0" borderId="20" xfId="0" applyFont="1" applyFill="1" applyBorder="1" applyAlignment="1">
      <alignment wrapText="1"/>
    </xf>
    <xf numFmtId="4" fontId="5" fillId="0" borderId="20" xfId="42" applyNumberFormat="1" applyFont="1" applyFill="1" applyBorder="1" applyAlignment="1">
      <alignment horizontal="right" vertical="center"/>
    </xf>
    <xf numFmtId="4" fontId="5" fillId="0" borderId="11" xfId="40" applyNumberFormat="1" applyFont="1" applyFill="1" applyBorder="1" applyAlignment="1" applyProtection="1">
      <alignment horizontal="right" vertical="center"/>
      <protection hidden="1"/>
    </xf>
    <xf numFmtId="0" fontId="33" fillId="0" borderId="0" xfId="0" applyFont="1"/>
    <xf numFmtId="0" fontId="33" fillId="0" borderId="0" xfId="0" applyFont="1" applyAlignment="1">
      <alignment horizontal="right"/>
    </xf>
    <xf numFmtId="0" fontId="5" fillId="0" borderId="13" xfId="38" applyNumberFormat="1" applyFont="1" applyFill="1" applyBorder="1" applyAlignment="1" applyProtection="1">
      <alignment horizontal="left" vertical="center" wrapText="1"/>
      <protection hidden="1"/>
    </xf>
    <xf numFmtId="0" fontId="5" fillId="0" borderId="3" xfId="52" applyFont="1" applyFill="1" applyBorder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24" xfId="0" applyFont="1" applyBorder="1" applyAlignment="1">
      <alignment wrapText="1"/>
    </xf>
    <xf numFmtId="0" fontId="5" fillId="0" borderId="25" xfId="52" applyFont="1" applyFill="1" applyBorder="1">
      <alignment horizontal="left" vertical="top" wrapText="1"/>
    </xf>
    <xf numFmtId="0" fontId="5" fillId="0" borderId="19" xfId="52" applyFont="1" applyFill="1" applyBorder="1">
      <alignment horizontal="left" vertical="top" wrapText="1"/>
    </xf>
    <xf numFmtId="0" fontId="5" fillId="0" borderId="13" xfId="42" applyNumberFormat="1" applyFont="1" applyFill="1" applyBorder="1" applyAlignment="1" applyProtection="1">
      <alignment horizontal="left" vertical="center" wrapText="1"/>
      <protection hidden="1"/>
    </xf>
    <xf numFmtId="4" fontId="5" fillId="0" borderId="20" xfId="40" applyNumberFormat="1" applyFont="1" applyFill="1" applyBorder="1" applyAlignment="1" applyProtection="1">
      <alignment horizontal="right" vertical="center"/>
      <protection hidden="1"/>
    </xf>
    <xf numFmtId="0" fontId="5" fillId="0" borderId="15" xfId="42" applyNumberFormat="1" applyFont="1" applyFill="1" applyBorder="1" applyAlignment="1" applyProtection="1">
      <alignment horizontal="left" vertical="center" wrapText="1"/>
      <protection hidden="1"/>
    </xf>
    <xf numFmtId="0" fontId="5" fillId="25" borderId="0" xfId="43" applyFont="1" applyFill="1" applyBorder="1" applyAlignment="1">
      <alignment horizontal="left" vertical="top" wrapText="1"/>
    </xf>
    <xf numFmtId="0" fontId="5" fillId="25" borderId="0" xfId="43" applyFont="1" applyFill="1" applyBorder="1" applyAlignment="1">
      <alignment horizontal="center" vertical="center"/>
    </xf>
    <xf numFmtId="0" fontId="5" fillId="0" borderId="19" xfId="38" applyNumberFormat="1" applyFont="1" applyFill="1" applyBorder="1" applyAlignment="1" applyProtection="1">
      <alignment horizontal="left" vertical="center" wrapText="1"/>
      <protection hidden="1"/>
    </xf>
    <xf numFmtId="0" fontId="5" fillId="0" borderId="20" xfId="52" applyFont="1" applyFill="1" applyBorder="1">
      <alignment horizontal="left" vertical="top" wrapText="1"/>
    </xf>
    <xf numFmtId="0" fontId="5" fillId="0" borderId="11" xfId="38" applyNumberFormat="1" applyFont="1" applyFill="1" applyBorder="1" applyAlignment="1" applyProtection="1">
      <alignment horizontal="left" vertical="center" wrapText="1"/>
      <protection hidden="1"/>
    </xf>
    <xf numFmtId="0" fontId="5" fillId="0" borderId="25" xfId="52" applyNumberFormat="1" applyFont="1" applyFill="1" applyBorder="1">
      <alignment horizontal="left" vertical="top" wrapText="1"/>
    </xf>
    <xf numFmtId="0" fontId="5" fillId="0" borderId="13" xfId="43" applyNumberFormat="1" applyFont="1" applyFill="1" applyBorder="1" applyAlignment="1">
      <alignment horizontal="left" vertical="top" wrapText="1"/>
    </xf>
    <xf numFmtId="4" fontId="5" fillId="0" borderId="0" xfId="40" applyNumberFormat="1" applyFont="1" applyFill="1"/>
    <xf numFmtId="4" fontId="5" fillId="0" borderId="13" xfId="42" applyNumberFormat="1" applyFont="1" applyFill="1" applyBorder="1" applyAlignment="1">
      <alignment horizontal="right" vertical="center"/>
    </xf>
    <xf numFmtId="0" fontId="5" fillId="0" borderId="11" xfId="4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0" applyFont="1" applyBorder="1" applyAlignment="1">
      <alignment horizontal="left" wrapText="1"/>
    </xf>
    <xf numFmtId="0" fontId="5" fillId="0" borderId="15" xfId="44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right"/>
    </xf>
    <xf numFmtId="49" fontId="5" fillId="0" borderId="17" xfId="40" applyNumberFormat="1" applyFont="1" applyFill="1" applyBorder="1" applyAlignment="1" applyProtection="1">
      <alignment horizontal="center" vertical="center"/>
      <protection hidden="1"/>
    </xf>
    <xf numFmtId="165" fontId="5" fillId="0" borderId="20" xfId="42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2" fillId="0" borderId="0" xfId="0" applyFont="1" applyAlignment="1">
      <alignment horizontal="right" wrapText="1"/>
    </xf>
    <xf numFmtId="0" fontId="5" fillId="0" borderId="16" xfId="43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11" xfId="43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1" xfId="42" applyFont="1" applyFill="1" applyBorder="1" applyAlignment="1">
      <alignment horizontal="center" vertical="center" wrapText="1"/>
    </xf>
    <xf numFmtId="0" fontId="5" fillId="0" borderId="23" xfId="42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4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Alignment="1">
      <alignment horizontal="right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wrapText="1"/>
    </xf>
    <xf numFmtId="0" fontId="30" fillId="0" borderId="0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right" wrapText="1"/>
    </xf>
    <xf numFmtId="0" fontId="30" fillId="0" borderId="0" xfId="0" applyFont="1" applyAlignment="1">
      <alignment horizontal="right" wrapText="1"/>
    </xf>
    <xf numFmtId="0" fontId="5" fillId="0" borderId="13" xfId="42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42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42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42" applyFont="1" applyFill="1" applyBorder="1" applyAlignment="1">
      <alignment horizontal="center" vertical="center" wrapText="1"/>
    </xf>
    <xf numFmtId="0" fontId="5" fillId="0" borderId="12" xfId="42" applyFont="1" applyFill="1" applyBorder="1" applyAlignment="1">
      <alignment horizontal="center" vertical="center" wrapText="1"/>
    </xf>
    <xf numFmtId="0" fontId="5" fillId="0" borderId="0" xfId="40" applyFont="1" applyFill="1" applyAlignment="1" applyProtection="1">
      <alignment horizontal="center"/>
      <protection hidden="1"/>
    </xf>
    <xf numFmtId="0" fontId="5" fillId="0" borderId="0" xfId="40" applyFont="1" applyFill="1"/>
    <xf numFmtId="0" fontId="5" fillId="0" borderId="23" xfId="4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4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40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40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textRotation="90"/>
    </xf>
    <xf numFmtId="0" fontId="5" fillId="0" borderId="23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/>
    </xf>
    <xf numFmtId="0" fontId="5" fillId="0" borderId="2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/>
    </xf>
    <xf numFmtId="0" fontId="5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>
      <alignment horizontal="center" vertical="center" wrapText="1"/>
    </xf>
  </cellXfs>
  <cellStyles count="5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Данные (редактируемые)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2" xfId="38"/>
    <cellStyle name="Обычный 2 3" xfId="39"/>
    <cellStyle name="Обычный 2_9. Приложение № 9 (ГП)" xfId="40"/>
    <cellStyle name="Обычный_ № 4 Источники" xfId="41"/>
    <cellStyle name="Обычный_tmp" xfId="42"/>
    <cellStyle name="Обычный_Лист1" xfId="43"/>
    <cellStyle name="Обычный_Приложение №4 ведомственна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Связанная ячейка" xfId="48" builtinId="24" customBuiltin="1"/>
    <cellStyle name="Текст предупреждения" xfId="49" builtinId="11" customBuiltin="1"/>
    <cellStyle name="Финансовый" xfId="50" builtinId="3"/>
    <cellStyle name="Хороший" xfId="51" builtinId="26" customBuiltin="1"/>
    <cellStyle name="Элементы осей" xfId="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B1:E13"/>
  <sheetViews>
    <sheetView view="pageBreakPreview" zoomScaleNormal="75" zoomScaleSheetLayoutView="100" workbookViewId="0">
      <selection activeCell="D3" sqref="D3:E3"/>
    </sheetView>
  </sheetViews>
  <sheetFormatPr defaultRowHeight="12.75"/>
  <cols>
    <col min="1" max="1" width="2" customWidth="1"/>
    <col min="2" max="2" width="33.5" customWidth="1"/>
    <col min="3" max="3" width="28.1640625" customWidth="1"/>
    <col min="4" max="4" width="21.33203125" customWidth="1"/>
    <col min="5" max="5" width="18" customWidth="1"/>
  </cols>
  <sheetData>
    <row r="1" spans="2:5" ht="15.75">
      <c r="D1" s="172"/>
      <c r="E1" s="173" t="s">
        <v>538</v>
      </c>
    </row>
    <row r="2" spans="2:5" ht="112.5" customHeight="1">
      <c r="D2" s="202" t="s">
        <v>506</v>
      </c>
      <c r="E2" s="202"/>
    </row>
    <row r="3" spans="2:5" ht="20.25" customHeight="1">
      <c r="D3" s="202" t="s">
        <v>544</v>
      </c>
      <c r="E3" s="202"/>
    </row>
    <row r="4" spans="2:5" ht="9" customHeight="1">
      <c r="D4" s="61"/>
      <c r="E4" s="61"/>
    </row>
    <row r="5" spans="2:5" ht="36.75" customHeight="1">
      <c r="B5" s="200" t="s">
        <v>507</v>
      </c>
      <c r="C5" s="201"/>
      <c r="D5" s="201"/>
      <c r="E5" s="201"/>
    </row>
    <row r="6" spans="2:5" ht="16.5" customHeight="1">
      <c r="B6" s="62"/>
      <c r="C6" s="63"/>
      <c r="D6" s="63"/>
      <c r="E6" s="11" t="s">
        <v>159</v>
      </c>
    </row>
    <row r="7" spans="2:5" ht="38.25" customHeight="1">
      <c r="B7" s="200" t="s">
        <v>95</v>
      </c>
      <c r="C7" s="201"/>
      <c r="D7" s="201"/>
      <c r="E7" s="201"/>
    </row>
    <row r="8" spans="2:5" ht="243" customHeight="1">
      <c r="B8" s="176" t="s">
        <v>160</v>
      </c>
      <c r="C8" s="64" t="s">
        <v>508</v>
      </c>
      <c r="D8" s="65" t="s">
        <v>509</v>
      </c>
      <c r="E8" s="13" t="s">
        <v>161</v>
      </c>
    </row>
    <row r="9" spans="2:5" ht="45" customHeight="1">
      <c r="B9" s="52" t="s">
        <v>92</v>
      </c>
      <c r="C9" s="161">
        <v>30634365.170000002</v>
      </c>
      <c r="D9" s="161">
        <v>31060641.649999999</v>
      </c>
      <c r="E9" s="66">
        <f>D9/C9*100</f>
        <v>101.39149767796542</v>
      </c>
    </row>
    <row r="10" spans="2:5" ht="46.5" customHeight="1">
      <c r="B10" s="52" t="s">
        <v>316</v>
      </c>
      <c r="C10" s="162">
        <v>29894242.859999999</v>
      </c>
      <c r="D10" s="162">
        <v>29823841.149999999</v>
      </c>
      <c r="E10" s="66">
        <f>D10/C10*100</f>
        <v>99.764497430727033</v>
      </c>
    </row>
    <row r="11" spans="2:5" ht="45" customHeight="1">
      <c r="B11" s="52" t="s">
        <v>93</v>
      </c>
      <c r="C11" s="162">
        <f>C9-C10</f>
        <v>740122.31000000238</v>
      </c>
      <c r="D11" s="162">
        <f>D9-D10</f>
        <v>1236800.5</v>
      </c>
      <c r="E11" s="66" t="s">
        <v>162</v>
      </c>
    </row>
    <row r="12" spans="2:5" ht="75.75" customHeight="1">
      <c r="B12" s="52" t="s">
        <v>94</v>
      </c>
      <c r="C12" s="162">
        <f>C10-C9</f>
        <v>-740122.31000000238</v>
      </c>
      <c r="D12" s="162">
        <f>D10-D9</f>
        <v>-1236800.5</v>
      </c>
      <c r="E12" s="66" t="s">
        <v>162</v>
      </c>
    </row>
    <row r="13" spans="2:5">
      <c r="C13" s="58"/>
      <c r="D13" s="58"/>
      <c r="E13" s="58"/>
    </row>
  </sheetData>
  <mergeCells count="4">
    <mergeCell ref="B5:E5"/>
    <mergeCell ref="B7:E7"/>
    <mergeCell ref="D2:E2"/>
    <mergeCell ref="D3:E3"/>
  </mergeCells>
  <phoneticPr fontId="2" type="noConversion"/>
  <pageMargins left="0.63" right="0.17" top="0.27559055118110237" bottom="0.19685039370078741" header="0.31496062992125984" footer="0.1968503937007874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33"/>
  </sheetPr>
  <dimension ref="B1:N276"/>
  <sheetViews>
    <sheetView zoomScale="75" zoomScaleNormal="75" zoomScaleSheetLayoutView="75" workbookViewId="0">
      <selection activeCell="J3" sqref="J3:L3"/>
    </sheetView>
  </sheetViews>
  <sheetFormatPr defaultRowHeight="18.75"/>
  <cols>
    <col min="1" max="1" width="2.6640625" style="9" customWidth="1"/>
    <col min="2" max="2" width="76.1640625" style="9" customWidth="1"/>
    <col min="3" max="3" width="5.33203125" style="9" customWidth="1"/>
    <col min="4" max="4" width="6.1640625" style="9" customWidth="1"/>
    <col min="5" max="5" width="5.83203125" style="9" customWidth="1"/>
    <col min="6" max="6" width="5.1640625" style="9" customWidth="1"/>
    <col min="7" max="7" width="4.83203125" style="9" customWidth="1"/>
    <col min="8" max="8" width="7.1640625" style="9" customWidth="1"/>
    <col min="9" max="9" width="16" style="9" customWidth="1"/>
    <col min="10" max="10" width="21.6640625" style="9" customWidth="1"/>
    <col min="11" max="11" width="20.1640625" style="9" customWidth="1"/>
    <col min="12" max="12" width="20.6640625" style="9" customWidth="1"/>
    <col min="13" max="13" width="40.83203125" style="9" hidden="1" customWidth="1"/>
    <col min="14" max="14" width="90.83203125" style="9" hidden="1" customWidth="1"/>
    <col min="15" max="15" width="13.1640625" style="9" customWidth="1"/>
    <col min="16" max="16384" width="9.33203125" style="9"/>
  </cols>
  <sheetData>
    <row r="1" spans="2:14">
      <c r="K1" s="204" t="s">
        <v>539</v>
      </c>
      <c r="L1" s="204"/>
    </row>
    <row r="2" spans="2:14" ht="96" customHeight="1">
      <c r="J2" s="205" t="s">
        <v>506</v>
      </c>
      <c r="K2" s="205"/>
      <c r="L2" s="205"/>
    </row>
    <row r="3" spans="2:14">
      <c r="J3" s="204" t="s">
        <v>544</v>
      </c>
      <c r="K3" s="204"/>
      <c r="L3" s="204"/>
    </row>
    <row r="4" spans="2:14" ht="9.75" customHeight="1">
      <c r="J4" s="11"/>
      <c r="K4" s="11"/>
      <c r="L4" s="11"/>
    </row>
    <row r="5" spans="2:14" ht="12" customHeight="1">
      <c r="J5" s="11"/>
      <c r="K5" s="11"/>
      <c r="L5" s="11"/>
    </row>
    <row r="6" spans="2:14" ht="46.5" customHeight="1">
      <c r="B6" s="203" t="s">
        <v>510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</row>
    <row r="7" spans="2:14" ht="45.75" customHeight="1">
      <c r="B7" s="206" t="s">
        <v>0</v>
      </c>
      <c r="C7" s="210" t="s">
        <v>1</v>
      </c>
      <c r="D7" s="211"/>
      <c r="E7" s="211"/>
      <c r="F7" s="211"/>
      <c r="G7" s="211"/>
      <c r="H7" s="211"/>
      <c r="I7" s="212"/>
      <c r="J7" s="206" t="s">
        <v>508</v>
      </c>
      <c r="K7" s="213" t="s">
        <v>267</v>
      </c>
      <c r="L7" s="214"/>
    </row>
    <row r="8" spans="2:14" ht="36.75" customHeight="1">
      <c r="B8" s="206"/>
      <c r="C8" s="209" t="s">
        <v>235</v>
      </c>
      <c r="D8" s="209"/>
      <c r="E8" s="209"/>
      <c r="F8" s="209"/>
      <c r="G8" s="209"/>
      <c r="H8" s="208" t="s">
        <v>234</v>
      </c>
      <c r="I8" s="208" t="s">
        <v>266</v>
      </c>
      <c r="J8" s="206"/>
      <c r="K8" s="207" t="s">
        <v>2</v>
      </c>
      <c r="L8" s="207" t="s">
        <v>164</v>
      </c>
    </row>
    <row r="9" spans="2:14" ht="231" customHeight="1">
      <c r="B9" s="206"/>
      <c r="C9" s="12" t="s">
        <v>229</v>
      </c>
      <c r="D9" s="12" t="s">
        <v>230</v>
      </c>
      <c r="E9" s="12" t="s">
        <v>231</v>
      </c>
      <c r="F9" s="12" t="s">
        <v>232</v>
      </c>
      <c r="G9" s="12" t="s">
        <v>233</v>
      </c>
      <c r="H9" s="208"/>
      <c r="I9" s="208"/>
      <c r="J9" s="206"/>
      <c r="K9" s="207"/>
      <c r="L9" s="207"/>
    </row>
    <row r="10" spans="2:14">
      <c r="B10" s="44">
        <v>1</v>
      </c>
      <c r="C10" s="13">
        <v>2</v>
      </c>
      <c r="D10" s="13">
        <v>3</v>
      </c>
      <c r="E10" s="13">
        <v>4</v>
      </c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</row>
    <row r="11" spans="2:14">
      <c r="B11" s="52" t="s">
        <v>225</v>
      </c>
      <c r="C11" s="14" t="s">
        <v>237</v>
      </c>
      <c r="D11" s="14" t="s">
        <v>192</v>
      </c>
      <c r="E11" s="14" t="s">
        <v>192</v>
      </c>
      <c r="F11" s="14" t="s">
        <v>236</v>
      </c>
      <c r="G11" s="14" t="s">
        <v>192</v>
      </c>
      <c r="H11" s="14" t="s">
        <v>236</v>
      </c>
      <c r="I11" s="14" t="s">
        <v>236</v>
      </c>
      <c r="J11" s="163">
        <f>J12+J17+J27+J33+J50+J63+J69+J77</f>
        <v>18833808.980000004</v>
      </c>
      <c r="K11" s="163">
        <f>K12+K17+K27+K33+K50+K63+K69+K77</f>
        <v>19311704.200000003</v>
      </c>
      <c r="L11" s="163">
        <f>K11/J11*100</f>
        <v>102.53743265904143</v>
      </c>
    </row>
    <row r="12" spans="2:14" ht="18" customHeight="1">
      <c r="B12" s="15" t="s">
        <v>219</v>
      </c>
      <c r="C12" s="14" t="s">
        <v>237</v>
      </c>
      <c r="D12" s="14" t="s">
        <v>193</v>
      </c>
      <c r="E12" s="14" t="s">
        <v>192</v>
      </c>
      <c r="F12" s="14" t="s">
        <v>236</v>
      </c>
      <c r="G12" s="14" t="s">
        <v>192</v>
      </c>
      <c r="H12" s="14" t="s">
        <v>236</v>
      </c>
      <c r="I12" s="14" t="s">
        <v>236</v>
      </c>
      <c r="J12" s="164">
        <f>J13</f>
        <v>8780096.910000002</v>
      </c>
      <c r="K12" s="164">
        <f>K13</f>
        <v>8780096.910000002</v>
      </c>
      <c r="L12" s="163">
        <f t="shared" ref="L12:L98" si="0">K12/J12*100</f>
        <v>100</v>
      </c>
      <c r="M12" s="16" t="s">
        <v>219</v>
      </c>
      <c r="N12" s="1" t="s">
        <v>218</v>
      </c>
    </row>
    <row r="13" spans="2:14" ht="20.25" customHeight="1">
      <c r="B13" s="15" t="s">
        <v>220</v>
      </c>
      <c r="C13" s="14" t="s">
        <v>237</v>
      </c>
      <c r="D13" s="14" t="s">
        <v>193</v>
      </c>
      <c r="E13" s="14" t="s">
        <v>197</v>
      </c>
      <c r="F13" s="14" t="s">
        <v>236</v>
      </c>
      <c r="G13" s="14" t="s">
        <v>193</v>
      </c>
      <c r="H13" s="14" t="s">
        <v>238</v>
      </c>
      <c r="I13" s="14">
        <v>110</v>
      </c>
      <c r="J13" s="164">
        <f>J14+J15+J16</f>
        <v>8780096.910000002</v>
      </c>
      <c r="K13" s="164">
        <f>K14+K15+K16</f>
        <v>8780096.910000002</v>
      </c>
      <c r="L13" s="163">
        <f t="shared" si="0"/>
        <v>100</v>
      </c>
      <c r="M13" s="17" t="s">
        <v>220</v>
      </c>
      <c r="N13" s="2" t="s">
        <v>126</v>
      </c>
    </row>
    <row r="14" spans="2:14" ht="115.5" customHeight="1">
      <c r="B14" s="68" t="s">
        <v>381</v>
      </c>
      <c r="C14" s="14" t="s">
        <v>237</v>
      </c>
      <c r="D14" s="14" t="s">
        <v>193</v>
      </c>
      <c r="E14" s="14" t="s">
        <v>197</v>
      </c>
      <c r="F14" s="14" t="s">
        <v>205</v>
      </c>
      <c r="G14" s="14" t="s">
        <v>193</v>
      </c>
      <c r="H14" s="14" t="s">
        <v>238</v>
      </c>
      <c r="I14" s="14">
        <v>110</v>
      </c>
      <c r="J14" s="165">
        <v>8736236.9000000004</v>
      </c>
      <c r="K14" s="165">
        <v>8736236.9000000004</v>
      </c>
      <c r="L14" s="166">
        <f t="shared" si="0"/>
        <v>100</v>
      </c>
      <c r="M14" s="17" t="s">
        <v>222</v>
      </c>
      <c r="N14" s="2" t="s">
        <v>223</v>
      </c>
    </row>
    <row r="15" spans="2:14" ht="156" customHeight="1">
      <c r="B15" s="18" t="s">
        <v>382</v>
      </c>
      <c r="C15" s="14" t="s">
        <v>237</v>
      </c>
      <c r="D15" s="14" t="s">
        <v>193</v>
      </c>
      <c r="E15" s="14" t="s">
        <v>197</v>
      </c>
      <c r="F15" s="14" t="s">
        <v>249</v>
      </c>
      <c r="G15" s="14" t="s">
        <v>193</v>
      </c>
      <c r="H15" s="14" t="s">
        <v>238</v>
      </c>
      <c r="I15" s="14">
        <v>110</v>
      </c>
      <c r="J15" s="165">
        <v>-1006.62</v>
      </c>
      <c r="K15" s="165">
        <v>-1006.62</v>
      </c>
      <c r="L15" s="166">
        <f t="shared" si="0"/>
        <v>100</v>
      </c>
      <c r="M15" s="19" t="s">
        <v>221</v>
      </c>
      <c r="N15" s="2" t="s">
        <v>127</v>
      </c>
    </row>
    <row r="16" spans="2:14" ht="60" customHeight="1">
      <c r="B16" s="18" t="s">
        <v>383</v>
      </c>
      <c r="C16" s="14" t="s">
        <v>237</v>
      </c>
      <c r="D16" s="14" t="s">
        <v>193</v>
      </c>
      <c r="E16" s="14" t="s">
        <v>197</v>
      </c>
      <c r="F16" s="14" t="s">
        <v>77</v>
      </c>
      <c r="G16" s="14" t="s">
        <v>193</v>
      </c>
      <c r="H16" s="14" t="s">
        <v>238</v>
      </c>
      <c r="I16" s="14">
        <v>110</v>
      </c>
      <c r="J16" s="165">
        <v>44866.63</v>
      </c>
      <c r="K16" s="165">
        <v>44866.63</v>
      </c>
      <c r="L16" s="166">
        <f t="shared" si="0"/>
        <v>100</v>
      </c>
      <c r="M16" s="19"/>
      <c r="N16" s="2"/>
    </row>
    <row r="17" spans="2:14" ht="56.25" customHeight="1">
      <c r="B17" s="68" t="s">
        <v>5</v>
      </c>
      <c r="C17" s="14" t="s">
        <v>237</v>
      </c>
      <c r="D17" s="14" t="s">
        <v>194</v>
      </c>
      <c r="E17" s="14" t="s">
        <v>192</v>
      </c>
      <c r="F17" s="14" t="s">
        <v>236</v>
      </c>
      <c r="G17" s="14" t="s">
        <v>192</v>
      </c>
      <c r="H17" s="14" t="s">
        <v>238</v>
      </c>
      <c r="I17" s="14" t="s">
        <v>236</v>
      </c>
      <c r="J17" s="165">
        <f>J18</f>
        <v>3104450</v>
      </c>
      <c r="K17" s="165">
        <f>K18</f>
        <v>3582345.2199999997</v>
      </c>
      <c r="L17" s="166">
        <f t="shared" si="0"/>
        <v>115.39387717631142</v>
      </c>
      <c r="M17" s="17"/>
      <c r="N17" s="2"/>
    </row>
    <row r="18" spans="2:14" ht="36" customHeight="1">
      <c r="B18" s="68" t="s">
        <v>7</v>
      </c>
      <c r="C18" s="14" t="s">
        <v>237</v>
      </c>
      <c r="D18" s="14" t="s">
        <v>194</v>
      </c>
      <c r="E18" s="14" t="s">
        <v>197</v>
      </c>
      <c r="F18" s="14" t="s">
        <v>236</v>
      </c>
      <c r="G18" s="14" t="s">
        <v>193</v>
      </c>
      <c r="H18" s="14" t="s">
        <v>238</v>
      </c>
      <c r="I18" s="14" t="s">
        <v>80</v>
      </c>
      <c r="J18" s="165">
        <f>J20+J22+J24+J26</f>
        <v>3104450</v>
      </c>
      <c r="K18" s="165">
        <f>K20+K22+K24+K26</f>
        <v>3582345.2199999997</v>
      </c>
      <c r="L18" s="166">
        <f t="shared" si="0"/>
        <v>115.39387717631142</v>
      </c>
      <c r="M18" s="17"/>
      <c r="N18" s="2"/>
    </row>
    <row r="19" spans="2:14" ht="99" customHeight="1">
      <c r="B19" s="68" t="s">
        <v>387</v>
      </c>
      <c r="C19" s="14" t="s">
        <v>237</v>
      </c>
      <c r="D19" s="14" t="s">
        <v>194</v>
      </c>
      <c r="E19" s="14" t="s">
        <v>197</v>
      </c>
      <c r="F19" s="14" t="s">
        <v>384</v>
      </c>
      <c r="G19" s="14" t="s">
        <v>193</v>
      </c>
      <c r="H19" s="14" t="s">
        <v>238</v>
      </c>
      <c r="I19" s="14" t="s">
        <v>80</v>
      </c>
      <c r="J19" s="165">
        <f>J20</f>
        <v>1403620</v>
      </c>
      <c r="K19" s="165">
        <f>K20</f>
        <v>1795854.89</v>
      </c>
      <c r="L19" s="166">
        <f t="shared" ref="L19" si="1">K19/J19*100</f>
        <v>127.94452130918623</v>
      </c>
      <c r="M19" s="17"/>
      <c r="N19" s="2"/>
    </row>
    <row r="20" spans="2:14" ht="156" customHeight="1">
      <c r="B20" s="68" t="s">
        <v>388</v>
      </c>
      <c r="C20" s="14" t="s">
        <v>237</v>
      </c>
      <c r="D20" s="14" t="s">
        <v>194</v>
      </c>
      <c r="E20" s="14" t="s">
        <v>197</v>
      </c>
      <c r="F20" s="14" t="s">
        <v>377</v>
      </c>
      <c r="G20" s="14" t="s">
        <v>193</v>
      </c>
      <c r="H20" s="14" t="s">
        <v>238</v>
      </c>
      <c r="I20" s="14" t="s">
        <v>80</v>
      </c>
      <c r="J20" s="165">
        <v>1403620</v>
      </c>
      <c r="K20" s="165">
        <v>1795854.89</v>
      </c>
      <c r="L20" s="166">
        <f t="shared" si="0"/>
        <v>127.94452130918623</v>
      </c>
      <c r="M20" s="17"/>
      <c r="N20" s="2"/>
    </row>
    <row r="21" spans="2:14" ht="133.5" customHeight="1">
      <c r="B21" s="68" t="s">
        <v>389</v>
      </c>
      <c r="C21" s="14" t="s">
        <v>237</v>
      </c>
      <c r="D21" s="14" t="s">
        <v>194</v>
      </c>
      <c r="E21" s="14" t="s">
        <v>197</v>
      </c>
      <c r="F21" s="14" t="s">
        <v>8</v>
      </c>
      <c r="G21" s="14" t="s">
        <v>193</v>
      </c>
      <c r="H21" s="14" t="s">
        <v>238</v>
      </c>
      <c r="I21" s="14" t="s">
        <v>80</v>
      </c>
      <c r="J21" s="165">
        <f>J22</f>
        <v>7770</v>
      </c>
      <c r="K21" s="165">
        <f>K22</f>
        <v>9700.39</v>
      </c>
      <c r="L21" s="166">
        <f t="shared" ref="L21" si="2">K21/J21*100</f>
        <v>124.84414414414414</v>
      </c>
      <c r="M21" s="17"/>
      <c r="N21" s="2"/>
    </row>
    <row r="22" spans="2:14" ht="174" customHeight="1">
      <c r="B22" s="68" t="s">
        <v>390</v>
      </c>
      <c r="C22" s="14" t="s">
        <v>237</v>
      </c>
      <c r="D22" s="14" t="s">
        <v>194</v>
      </c>
      <c r="E22" s="14" t="s">
        <v>197</v>
      </c>
      <c r="F22" s="14" t="s">
        <v>378</v>
      </c>
      <c r="G22" s="14" t="s">
        <v>193</v>
      </c>
      <c r="H22" s="14" t="s">
        <v>238</v>
      </c>
      <c r="I22" s="14" t="s">
        <v>80</v>
      </c>
      <c r="J22" s="165">
        <v>7770</v>
      </c>
      <c r="K22" s="165">
        <v>9700.39</v>
      </c>
      <c r="L22" s="166">
        <f t="shared" si="0"/>
        <v>124.84414414414414</v>
      </c>
      <c r="M22" s="17"/>
      <c r="N22" s="2"/>
    </row>
    <row r="23" spans="2:14" ht="114.75" customHeight="1">
      <c r="B23" s="68" t="s">
        <v>391</v>
      </c>
      <c r="C23" s="14" t="s">
        <v>237</v>
      </c>
      <c r="D23" s="14" t="s">
        <v>194</v>
      </c>
      <c r="E23" s="14" t="s">
        <v>197</v>
      </c>
      <c r="F23" s="14" t="s">
        <v>385</v>
      </c>
      <c r="G23" s="14" t="s">
        <v>193</v>
      </c>
      <c r="H23" s="14" t="s">
        <v>238</v>
      </c>
      <c r="I23" s="14" t="s">
        <v>80</v>
      </c>
      <c r="J23" s="165">
        <f>J24</f>
        <v>1869070</v>
      </c>
      <c r="K23" s="165">
        <f>K24</f>
        <v>1982826.6</v>
      </c>
      <c r="L23" s="166">
        <f t="shared" ref="L23" si="3">K23/J23*100</f>
        <v>106.08626750201972</v>
      </c>
      <c r="M23" s="17"/>
      <c r="N23" s="2"/>
    </row>
    <row r="24" spans="2:14" ht="152.25" customHeight="1">
      <c r="B24" s="68" t="s">
        <v>392</v>
      </c>
      <c r="C24" s="14" t="s">
        <v>237</v>
      </c>
      <c r="D24" s="14" t="s">
        <v>194</v>
      </c>
      <c r="E24" s="14" t="s">
        <v>197</v>
      </c>
      <c r="F24" s="14" t="s">
        <v>379</v>
      </c>
      <c r="G24" s="14" t="s">
        <v>193</v>
      </c>
      <c r="H24" s="14" t="s">
        <v>238</v>
      </c>
      <c r="I24" s="14" t="s">
        <v>80</v>
      </c>
      <c r="J24" s="165">
        <v>1869070</v>
      </c>
      <c r="K24" s="165">
        <v>1982826.6</v>
      </c>
      <c r="L24" s="166">
        <f t="shared" si="0"/>
        <v>106.08626750201972</v>
      </c>
      <c r="M24" s="17"/>
      <c r="N24" s="2"/>
    </row>
    <row r="25" spans="2:14" ht="95.25" customHeight="1">
      <c r="B25" s="68" t="s">
        <v>268</v>
      </c>
      <c r="C25" s="14" t="s">
        <v>237</v>
      </c>
      <c r="D25" s="14" t="s">
        <v>194</v>
      </c>
      <c r="E25" s="14" t="s">
        <v>197</v>
      </c>
      <c r="F25" s="14" t="s">
        <v>386</v>
      </c>
      <c r="G25" s="14" t="s">
        <v>193</v>
      </c>
      <c r="H25" s="14" t="s">
        <v>238</v>
      </c>
      <c r="I25" s="14" t="s">
        <v>80</v>
      </c>
      <c r="J25" s="165">
        <f>J26</f>
        <v>-176010</v>
      </c>
      <c r="K25" s="165">
        <f>K26</f>
        <v>-206036.66</v>
      </c>
      <c r="L25" s="166">
        <f t="shared" ref="L25" si="4">K25/J25*100</f>
        <v>117.05963297539913</v>
      </c>
      <c r="M25" s="17"/>
      <c r="N25" s="2"/>
    </row>
    <row r="26" spans="2:14" ht="153.75" customHeight="1">
      <c r="B26" s="68" t="s">
        <v>393</v>
      </c>
      <c r="C26" s="14" t="s">
        <v>237</v>
      </c>
      <c r="D26" s="14" t="s">
        <v>194</v>
      </c>
      <c r="E26" s="14" t="s">
        <v>197</v>
      </c>
      <c r="F26" s="14" t="s">
        <v>380</v>
      </c>
      <c r="G26" s="14" t="s">
        <v>193</v>
      </c>
      <c r="H26" s="14" t="s">
        <v>238</v>
      </c>
      <c r="I26" s="14" t="s">
        <v>80</v>
      </c>
      <c r="J26" s="165">
        <v>-176010</v>
      </c>
      <c r="K26" s="165">
        <v>-206036.66</v>
      </c>
      <c r="L26" s="166">
        <f t="shared" si="0"/>
        <v>117.05963297539913</v>
      </c>
      <c r="M26" s="17"/>
      <c r="N26" s="2"/>
    </row>
    <row r="27" spans="2:14" ht="19.5" customHeight="1">
      <c r="B27" s="15" t="s">
        <v>108</v>
      </c>
      <c r="C27" s="14" t="s">
        <v>237</v>
      </c>
      <c r="D27" s="14" t="s">
        <v>200</v>
      </c>
      <c r="E27" s="14" t="s">
        <v>192</v>
      </c>
      <c r="F27" s="14" t="s">
        <v>236</v>
      </c>
      <c r="G27" s="14" t="s">
        <v>192</v>
      </c>
      <c r="H27" s="14" t="s">
        <v>238</v>
      </c>
      <c r="I27" s="14" t="s">
        <v>236</v>
      </c>
      <c r="J27" s="165">
        <f>J28</f>
        <v>2233277.8600000003</v>
      </c>
      <c r="K27" s="165">
        <f>K28</f>
        <v>2233277.8600000003</v>
      </c>
      <c r="L27" s="166">
        <f t="shared" si="0"/>
        <v>100</v>
      </c>
      <c r="M27" s="16" t="s">
        <v>108</v>
      </c>
      <c r="N27" s="1" t="s">
        <v>210</v>
      </c>
    </row>
    <row r="28" spans="2:14" ht="19.5" customHeight="1">
      <c r="B28" s="15" t="s">
        <v>109</v>
      </c>
      <c r="C28" s="14" t="s">
        <v>237</v>
      </c>
      <c r="D28" s="14" t="s">
        <v>200</v>
      </c>
      <c r="E28" s="14" t="s">
        <v>194</v>
      </c>
      <c r="F28" s="14" t="s">
        <v>236</v>
      </c>
      <c r="G28" s="14" t="s">
        <v>193</v>
      </c>
      <c r="H28" s="14" t="s">
        <v>238</v>
      </c>
      <c r="I28" s="14" t="s">
        <v>80</v>
      </c>
      <c r="J28" s="165">
        <f>J29+J30+J31+J32</f>
        <v>2233277.8600000003</v>
      </c>
      <c r="K28" s="165">
        <f>K29+K30+K31+K32</f>
        <v>2233277.8600000003</v>
      </c>
      <c r="L28" s="166">
        <f>K28/J28*100</f>
        <v>100</v>
      </c>
      <c r="M28" s="16"/>
      <c r="N28" s="1"/>
    </row>
    <row r="29" spans="2:14" ht="20.25" hidden="1" customHeight="1">
      <c r="B29" s="15" t="s">
        <v>109</v>
      </c>
      <c r="C29" s="14" t="s">
        <v>237</v>
      </c>
      <c r="D29" s="14" t="s">
        <v>200</v>
      </c>
      <c r="E29" s="14" t="s">
        <v>194</v>
      </c>
      <c r="F29" s="14" t="s">
        <v>205</v>
      </c>
      <c r="G29" s="14" t="s">
        <v>193</v>
      </c>
      <c r="H29" s="14" t="s">
        <v>104</v>
      </c>
      <c r="I29" s="14" t="s">
        <v>80</v>
      </c>
      <c r="J29" s="165">
        <v>2231064.7200000002</v>
      </c>
      <c r="K29" s="165">
        <v>2231064.7200000002</v>
      </c>
      <c r="L29" s="166">
        <f t="shared" si="0"/>
        <v>100</v>
      </c>
      <c r="M29" s="17" t="s">
        <v>109</v>
      </c>
      <c r="N29" s="2" t="s">
        <v>209</v>
      </c>
    </row>
    <row r="30" spans="2:14" ht="20.25" hidden="1" customHeight="1">
      <c r="B30" s="15" t="s">
        <v>109</v>
      </c>
      <c r="C30" s="14" t="s">
        <v>237</v>
      </c>
      <c r="D30" s="14" t="s">
        <v>200</v>
      </c>
      <c r="E30" s="14" t="s">
        <v>194</v>
      </c>
      <c r="F30" s="14" t="s">
        <v>205</v>
      </c>
      <c r="G30" s="14" t="s">
        <v>193</v>
      </c>
      <c r="H30" s="14" t="s">
        <v>103</v>
      </c>
      <c r="I30" s="14" t="s">
        <v>80</v>
      </c>
      <c r="J30" s="165">
        <v>2213.14</v>
      </c>
      <c r="K30" s="165">
        <v>2213.14</v>
      </c>
      <c r="L30" s="166">
        <f>K30/J30*100</f>
        <v>100</v>
      </c>
      <c r="M30" s="17"/>
      <c r="N30" s="2"/>
    </row>
    <row r="31" spans="2:14" ht="36.75" hidden="1" customHeight="1">
      <c r="B31" s="15" t="s">
        <v>459</v>
      </c>
      <c r="C31" s="14" t="s">
        <v>237</v>
      </c>
      <c r="D31" s="14" t="s">
        <v>200</v>
      </c>
      <c r="E31" s="14" t="s">
        <v>194</v>
      </c>
      <c r="F31" s="14" t="s">
        <v>205</v>
      </c>
      <c r="G31" s="14" t="s">
        <v>193</v>
      </c>
      <c r="H31" s="14" t="s">
        <v>102</v>
      </c>
      <c r="I31" s="14" t="s">
        <v>80</v>
      </c>
      <c r="J31" s="165">
        <v>0</v>
      </c>
      <c r="K31" s="165">
        <v>0</v>
      </c>
      <c r="L31" s="166" t="e">
        <f t="shared" si="0"/>
        <v>#DIV/0!</v>
      </c>
      <c r="M31" s="17"/>
      <c r="N31" s="2"/>
    </row>
    <row r="32" spans="2:14" hidden="1">
      <c r="B32" s="15" t="s">
        <v>109</v>
      </c>
      <c r="C32" s="14" t="s">
        <v>237</v>
      </c>
      <c r="D32" s="14" t="s">
        <v>200</v>
      </c>
      <c r="E32" s="14" t="s">
        <v>194</v>
      </c>
      <c r="F32" s="14" t="s">
        <v>249</v>
      </c>
      <c r="G32" s="14" t="s">
        <v>193</v>
      </c>
      <c r="H32" s="14" t="s">
        <v>104</v>
      </c>
      <c r="I32" s="14" t="s">
        <v>80</v>
      </c>
      <c r="J32" s="165">
        <v>0</v>
      </c>
      <c r="K32" s="165">
        <v>0</v>
      </c>
      <c r="L32" s="166" t="e">
        <f t="shared" si="0"/>
        <v>#DIV/0!</v>
      </c>
      <c r="M32" s="17"/>
      <c r="N32" s="2"/>
    </row>
    <row r="33" spans="2:14" ht="23.25" customHeight="1">
      <c r="B33" s="68" t="s">
        <v>394</v>
      </c>
      <c r="C33" s="14" t="s">
        <v>237</v>
      </c>
      <c r="D33" s="14" t="s">
        <v>196</v>
      </c>
      <c r="E33" s="14" t="s">
        <v>192</v>
      </c>
      <c r="F33" s="14" t="s">
        <v>236</v>
      </c>
      <c r="G33" s="14" t="s">
        <v>192</v>
      </c>
      <c r="H33" s="14" t="s">
        <v>238</v>
      </c>
      <c r="I33" s="14" t="s">
        <v>236</v>
      </c>
      <c r="J33" s="165">
        <f>J34+J38</f>
        <v>2538231.83</v>
      </c>
      <c r="K33" s="165">
        <f>K34+K38</f>
        <v>2538231.83</v>
      </c>
      <c r="L33" s="166">
        <f t="shared" si="0"/>
        <v>100</v>
      </c>
      <c r="M33" s="17" t="s">
        <v>111</v>
      </c>
      <c r="N33" s="2" t="s">
        <v>131</v>
      </c>
    </row>
    <row r="34" spans="2:14" ht="23.25" customHeight="1">
      <c r="B34" s="68" t="s">
        <v>110</v>
      </c>
      <c r="C34" s="14" t="s">
        <v>237</v>
      </c>
      <c r="D34" s="14" t="s">
        <v>196</v>
      </c>
      <c r="E34" s="14" t="s">
        <v>193</v>
      </c>
      <c r="F34" s="14" t="s">
        <v>236</v>
      </c>
      <c r="G34" s="14" t="s">
        <v>192</v>
      </c>
      <c r="H34" s="14" t="s">
        <v>238</v>
      </c>
      <c r="I34" s="14" t="s">
        <v>80</v>
      </c>
      <c r="J34" s="165">
        <f>J35</f>
        <v>973569.1</v>
      </c>
      <c r="K34" s="165">
        <f>K35</f>
        <v>973569.1</v>
      </c>
      <c r="L34" s="166">
        <f t="shared" si="0"/>
        <v>100</v>
      </c>
      <c r="M34" s="17" t="s">
        <v>177</v>
      </c>
      <c r="N34" s="2" t="s">
        <v>178</v>
      </c>
    </row>
    <row r="35" spans="2:14" ht="57" customHeight="1">
      <c r="B35" s="40" t="s">
        <v>395</v>
      </c>
      <c r="C35" s="14" t="s">
        <v>237</v>
      </c>
      <c r="D35" s="14" t="s">
        <v>196</v>
      </c>
      <c r="E35" s="14" t="s">
        <v>193</v>
      </c>
      <c r="F35" s="14" t="s">
        <v>77</v>
      </c>
      <c r="G35" s="14" t="s">
        <v>251</v>
      </c>
      <c r="H35" s="14" t="s">
        <v>238</v>
      </c>
      <c r="I35" s="14" t="s">
        <v>80</v>
      </c>
      <c r="J35" s="165">
        <f>J36+J37</f>
        <v>973569.1</v>
      </c>
      <c r="K35" s="165">
        <f>K36+K37</f>
        <v>973569.1</v>
      </c>
      <c r="L35" s="166">
        <f t="shared" ref="L35" si="5">K35/J35*100</f>
        <v>100</v>
      </c>
      <c r="M35" s="17" t="s">
        <v>176</v>
      </c>
      <c r="N35" s="2" t="s">
        <v>217</v>
      </c>
    </row>
    <row r="36" spans="2:14" ht="57" customHeight="1">
      <c r="B36" s="40" t="s">
        <v>106</v>
      </c>
      <c r="C36" s="14" t="s">
        <v>237</v>
      </c>
      <c r="D36" s="14" t="s">
        <v>196</v>
      </c>
      <c r="E36" s="14" t="s">
        <v>193</v>
      </c>
      <c r="F36" s="14" t="s">
        <v>77</v>
      </c>
      <c r="G36" s="14" t="s">
        <v>251</v>
      </c>
      <c r="H36" s="14" t="s">
        <v>104</v>
      </c>
      <c r="I36" s="14" t="s">
        <v>80</v>
      </c>
      <c r="J36" s="165">
        <v>958350.14</v>
      </c>
      <c r="K36" s="165">
        <v>958350.14</v>
      </c>
      <c r="L36" s="166">
        <f t="shared" si="0"/>
        <v>100</v>
      </c>
      <c r="M36" s="17" t="s">
        <v>176</v>
      </c>
      <c r="N36" s="2" t="s">
        <v>217</v>
      </c>
    </row>
    <row r="37" spans="2:14" ht="57.75" customHeight="1">
      <c r="B37" s="40" t="s">
        <v>106</v>
      </c>
      <c r="C37" s="14" t="s">
        <v>237</v>
      </c>
      <c r="D37" s="14" t="s">
        <v>196</v>
      </c>
      <c r="E37" s="14" t="s">
        <v>193</v>
      </c>
      <c r="F37" s="14" t="s">
        <v>77</v>
      </c>
      <c r="G37" s="14" t="s">
        <v>251</v>
      </c>
      <c r="H37" s="14" t="s">
        <v>103</v>
      </c>
      <c r="I37" s="14" t="s">
        <v>80</v>
      </c>
      <c r="J37" s="165">
        <v>15218.96</v>
      </c>
      <c r="K37" s="165">
        <v>15218.96</v>
      </c>
      <c r="L37" s="166">
        <f t="shared" si="0"/>
        <v>100</v>
      </c>
      <c r="M37" s="16" t="s">
        <v>112</v>
      </c>
      <c r="N37" s="1" t="s">
        <v>211</v>
      </c>
    </row>
    <row r="38" spans="2:14" ht="21.75" customHeight="1">
      <c r="B38" s="68" t="s">
        <v>101</v>
      </c>
      <c r="C38" s="14" t="s">
        <v>237</v>
      </c>
      <c r="D38" s="14" t="s">
        <v>196</v>
      </c>
      <c r="E38" s="14" t="s">
        <v>196</v>
      </c>
      <c r="F38" s="14" t="s">
        <v>192</v>
      </c>
      <c r="G38" s="14" t="s">
        <v>192</v>
      </c>
      <c r="H38" s="14" t="s">
        <v>238</v>
      </c>
      <c r="I38" s="14" t="s">
        <v>80</v>
      </c>
      <c r="J38" s="165">
        <f>J39+J44</f>
        <v>1564662.73</v>
      </c>
      <c r="K38" s="165">
        <f>K39+K44</f>
        <v>1564662.73</v>
      </c>
      <c r="L38" s="166">
        <f t="shared" si="0"/>
        <v>100</v>
      </c>
      <c r="M38" s="17" t="s">
        <v>113</v>
      </c>
      <c r="N38" s="2" t="s">
        <v>212</v>
      </c>
    </row>
    <row r="39" spans="2:14" ht="22.5" customHeight="1">
      <c r="B39" s="69" t="s">
        <v>351</v>
      </c>
      <c r="C39" s="14" t="s">
        <v>237</v>
      </c>
      <c r="D39" s="14" t="s">
        <v>196</v>
      </c>
      <c r="E39" s="14" t="s">
        <v>196</v>
      </c>
      <c r="F39" s="14" t="s">
        <v>77</v>
      </c>
      <c r="G39" s="14" t="s">
        <v>192</v>
      </c>
      <c r="H39" s="14" t="s">
        <v>238</v>
      </c>
      <c r="I39" s="14" t="s">
        <v>80</v>
      </c>
      <c r="J39" s="165">
        <f>J40</f>
        <v>924557.49</v>
      </c>
      <c r="K39" s="165">
        <f>K40</f>
        <v>924557.49</v>
      </c>
      <c r="L39" s="166">
        <f t="shared" si="0"/>
        <v>100</v>
      </c>
      <c r="M39" s="17" t="s">
        <v>114</v>
      </c>
      <c r="N39" s="2" t="s">
        <v>213</v>
      </c>
    </row>
    <row r="40" spans="2:14" ht="56.25" customHeight="1">
      <c r="B40" s="69" t="s">
        <v>272</v>
      </c>
      <c r="C40" s="14" t="s">
        <v>237</v>
      </c>
      <c r="D40" s="14" t="s">
        <v>196</v>
      </c>
      <c r="E40" s="14" t="s">
        <v>196</v>
      </c>
      <c r="F40" s="14" t="s">
        <v>269</v>
      </c>
      <c r="G40" s="14" t="s">
        <v>251</v>
      </c>
      <c r="H40" s="14" t="s">
        <v>238</v>
      </c>
      <c r="I40" s="14" t="s">
        <v>80</v>
      </c>
      <c r="J40" s="165">
        <f>J41+J42+J43</f>
        <v>924557.49</v>
      </c>
      <c r="K40" s="165">
        <f>K41+K42+K43</f>
        <v>924557.49</v>
      </c>
      <c r="L40" s="166">
        <f t="shared" ref="L40" si="6">K40/J40*100</f>
        <v>100</v>
      </c>
      <c r="M40" s="17" t="s">
        <v>114</v>
      </c>
      <c r="N40" s="2" t="s">
        <v>213</v>
      </c>
    </row>
    <row r="41" spans="2:14" ht="56.25" hidden="1" customHeight="1">
      <c r="B41" s="69" t="s">
        <v>272</v>
      </c>
      <c r="C41" s="14" t="s">
        <v>237</v>
      </c>
      <c r="D41" s="14" t="s">
        <v>196</v>
      </c>
      <c r="E41" s="14" t="s">
        <v>196</v>
      </c>
      <c r="F41" s="14" t="s">
        <v>269</v>
      </c>
      <c r="G41" s="14" t="s">
        <v>251</v>
      </c>
      <c r="H41" s="14" t="s">
        <v>104</v>
      </c>
      <c r="I41" s="14" t="s">
        <v>80</v>
      </c>
      <c r="J41" s="165">
        <v>901184.46</v>
      </c>
      <c r="K41" s="165">
        <v>901184.46</v>
      </c>
      <c r="L41" s="166">
        <f t="shared" si="0"/>
        <v>100</v>
      </c>
      <c r="M41" s="17" t="s">
        <v>114</v>
      </c>
      <c r="N41" s="2" t="s">
        <v>213</v>
      </c>
    </row>
    <row r="42" spans="2:14" ht="57" hidden="1" customHeight="1">
      <c r="B42" s="69" t="s">
        <v>272</v>
      </c>
      <c r="C42" s="14" t="s">
        <v>237</v>
      </c>
      <c r="D42" s="14" t="s">
        <v>196</v>
      </c>
      <c r="E42" s="14" t="s">
        <v>196</v>
      </c>
      <c r="F42" s="14" t="s">
        <v>269</v>
      </c>
      <c r="G42" s="14" t="s">
        <v>251</v>
      </c>
      <c r="H42" s="14" t="s">
        <v>103</v>
      </c>
      <c r="I42" s="14" t="s">
        <v>80</v>
      </c>
      <c r="J42" s="165">
        <v>7970.04</v>
      </c>
      <c r="K42" s="165">
        <v>7970.04</v>
      </c>
      <c r="L42" s="166">
        <f t="shared" si="0"/>
        <v>100</v>
      </c>
      <c r="M42" s="17" t="s">
        <v>214</v>
      </c>
      <c r="N42" s="2" t="s">
        <v>224</v>
      </c>
    </row>
    <row r="43" spans="2:14" ht="60" hidden="1" customHeight="1">
      <c r="B43" s="69" t="s">
        <v>272</v>
      </c>
      <c r="C43" s="14" t="s">
        <v>237</v>
      </c>
      <c r="D43" s="14" t="s">
        <v>196</v>
      </c>
      <c r="E43" s="14" t="s">
        <v>196</v>
      </c>
      <c r="F43" s="14" t="s">
        <v>269</v>
      </c>
      <c r="G43" s="14" t="s">
        <v>251</v>
      </c>
      <c r="H43" s="14" t="s">
        <v>271</v>
      </c>
      <c r="I43" s="14" t="s">
        <v>80</v>
      </c>
      <c r="J43" s="165">
        <v>15402.99</v>
      </c>
      <c r="K43" s="165">
        <v>15402.99</v>
      </c>
      <c r="L43" s="166">
        <f t="shared" si="0"/>
        <v>100</v>
      </c>
      <c r="M43" s="17" t="s">
        <v>122</v>
      </c>
      <c r="N43" s="2" t="s">
        <v>215</v>
      </c>
    </row>
    <row r="44" spans="2:14" ht="23.25" customHeight="1">
      <c r="B44" s="69" t="s">
        <v>352</v>
      </c>
      <c r="C44" s="14" t="s">
        <v>237</v>
      </c>
      <c r="D44" s="14" t="s">
        <v>196</v>
      </c>
      <c r="E44" s="14" t="s">
        <v>196</v>
      </c>
      <c r="F44" s="14" t="s">
        <v>353</v>
      </c>
      <c r="G44" s="14" t="s">
        <v>192</v>
      </c>
      <c r="H44" s="14" t="s">
        <v>238</v>
      </c>
      <c r="I44" s="14" t="s">
        <v>80</v>
      </c>
      <c r="J44" s="165">
        <f>J45</f>
        <v>640105.24</v>
      </c>
      <c r="K44" s="165">
        <f>K45</f>
        <v>640105.24</v>
      </c>
      <c r="L44" s="166">
        <f t="shared" si="0"/>
        <v>100</v>
      </c>
      <c r="M44" s="17" t="s">
        <v>123</v>
      </c>
      <c r="N44" s="2" t="s">
        <v>216</v>
      </c>
    </row>
    <row r="45" spans="2:14" ht="55.5" customHeight="1">
      <c r="B45" s="69" t="s">
        <v>273</v>
      </c>
      <c r="C45" s="14" t="s">
        <v>237</v>
      </c>
      <c r="D45" s="14" t="s">
        <v>196</v>
      </c>
      <c r="E45" s="14" t="s">
        <v>196</v>
      </c>
      <c r="F45" s="14" t="s">
        <v>270</v>
      </c>
      <c r="G45" s="14" t="s">
        <v>251</v>
      </c>
      <c r="H45" s="14" t="s">
        <v>238</v>
      </c>
      <c r="I45" s="14" t="s">
        <v>80</v>
      </c>
      <c r="J45" s="165">
        <f>J46+J47</f>
        <v>640105.24</v>
      </c>
      <c r="K45" s="165">
        <f>K46+K47</f>
        <v>640105.24</v>
      </c>
      <c r="L45" s="166">
        <f t="shared" ref="L45" si="7">K45/J45*100</f>
        <v>100</v>
      </c>
      <c r="M45" s="17" t="s">
        <v>123</v>
      </c>
      <c r="N45" s="2" t="s">
        <v>216</v>
      </c>
    </row>
    <row r="46" spans="2:14" ht="55.5" hidden="1" customHeight="1">
      <c r="B46" s="69" t="s">
        <v>273</v>
      </c>
      <c r="C46" s="14" t="s">
        <v>237</v>
      </c>
      <c r="D46" s="14" t="s">
        <v>196</v>
      </c>
      <c r="E46" s="14" t="s">
        <v>196</v>
      </c>
      <c r="F46" s="14" t="s">
        <v>270</v>
      </c>
      <c r="G46" s="14" t="s">
        <v>251</v>
      </c>
      <c r="H46" s="14" t="s">
        <v>104</v>
      </c>
      <c r="I46" s="14" t="s">
        <v>80</v>
      </c>
      <c r="J46" s="165">
        <v>627984.12</v>
      </c>
      <c r="K46" s="165">
        <v>627984.12</v>
      </c>
      <c r="L46" s="166">
        <f t="shared" si="0"/>
        <v>100</v>
      </c>
      <c r="M46" s="17" t="s">
        <v>123</v>
      </c>
      <c r="N46" s="2" t="s">
        <v>216</v>
      </c>
    </row>
    <row r="47" spans="2:14" ht="57" hidden="1" customHeight="1">
      <c r="B47" s="69" t="s">
        <v>273</v>
      </c>
      <c r="C47" s="14" t="s">
        <v>237</v>
      </c>
      <c r="D47" s="14" t="s">
        <v>196</v>
      </c>
      <c r="E47" s="14" t="s">
        <v>196</v>
      </c>
      <c r="F47" s="14" t="s">
        <v>270</v>
      </c>
      <c r="G47" s="14" t="s">
        <v>251</v>
      </c>
      <c r="H47" s="14" t="s">
        <v>103</v>
      </c>
      <c r="I47" s="14" t="s">
        <v>80</v>
      </c>
      <c r="J47" s="165">
        <v>12121.12</v>
      </c>
      <c r="K47" s="165">
        <v>12121.12</v>
      </c>
      <c r="L47" s="166">
        <f t="shared" si="0"/>
        <v>100</v>
      </c>
      <c r="M47" s="17" t="s">
        <v>115</v>
      </c>
      <c r="N47" s="2" t="s">
        <v>207</v>
      </c>
    </row>
    <row r="48" spans="2:14" ht="56.25" hidden="1" customHeight="1">
      <c r="B48" s="69" t="s">
        <v>273</v>
      </c>
      <c r="C48" s="14" t="s">
        <v>237</v>
      </c>
      <c r="D48" s="14" t="s">
        <v>196</v>
      </c>
      <c r="E48" s="14" t="s">
        <v>196</v>
      </c>
      <c r="F48" s="14" t="s">
        <v>270</v>
      </c>
      <c r="G48" s="14" t="s">
        <v>251</v>
      </c>
      <c r="H48" s="14" t="s">
        <v>102</v>
      </c>
      <c r="I48" s="14" t="s">
        <v>80</v>
      </c>
      <c r="J48" s="165">
        <v>0</v>
      </c>
      <c r="K48" s="165">
        <v>0</v>
      </c>
      <c r="L48" s="166" t="e">
        <f t="shared" si="0"/>
        <v>#DIV/0!</v>
      </c>
      <c r="M48" s="17"/>
      <c r="N48" s="2"/>
    </row>
    <row r="49" spans="2:14" ht="55.5" hidden="1" customHeight="1">
      <c r="B49" s="69" t="s">
        <v>273</v>
      </c>
      <c r="C49" s="14" t="s">
        <v>237</v>
      </c>
      <c r="D49" s="14" t="s">
        <v>196</v>
      </c>
      <c r="E49" s="14" t="s">
        <v>196</v>
      </c>
      <c r="F49" s="14" t="s">
        <v>270</v>
      </c>
      <c r="G49" s="14" t="s">
        <v>251</v>
      </c>
      <c r="H49" s="14" t="s">
        <v>271</v>
      </c>
      <c r="I49" s="14" t="s">
        <v>80</v>
      </c>
      <c r="J49" s="165">
        <v>0</v>
      </c>
      <c r="K49" s="165">
        <v>0</v>
      </c>
      <c r="L49" s="166" t="e">
        <f>K49/J49*100</f>
        <v>#DIV/0!</v>
      </c>
      <c r="M49" s="17"/>
      <c r="N49" s="2"/>
    </row>
    <row r="50" spans="2:14" ht="56.25" customHeight="1">
      <c r="B50" s="15" t="s">
        <v>116</v>
      </c>
      <c r="C50" s="14" t="s">
        <v>237</v>
      </c>
      <c r="D50" s="14" t="s">
        <v>199</v>
      </c>
      <c r="E50" s="14" t="s">
        <v>192</v>
      </c>
      <c r="F50" s="14" t="s">
        <v>236</v>
      </c>
      <c r="G50" s="14" t="s">
        <v>192</v>
      </c>
      <c r="H50" s="14" t="s">
        <v>238</v>
      </c>
      <c r="I50" s="14" t="s">
        <v>236</v>
      </c>
      <c r="J50" s="165">
        <f>J51+J58</f>
        <v>1490251.2600000002</v>
      </c>
      <c r="K50" s="165">
        <f>K51+K58</f>
        <v>1490251.2600000002</v>
      </c>
      <c r="L50" s="166">
        <f t="shared" si="0"/>
        <v>100</v>
      </c>
      <c r="M50" s="16" t="s">
        <v>116</v>
      </c>
      <c r="N50" s="1" t="s">
        <v>169</v>
      </c>
    </row>
    <row r="51" spans="2:14" s="21" customFormat="1" ht="114" customHeight="1">
      <c r="B51" s="53" t="s">
        <v>396</v>
      </c>
      <c r="C51" s="14" t="s">
        <v>237</v>
      </c>
      <c r="D51" s="14" t="s">
        <v>199</v>
      </c>
      <c r="E51" s="14" t="s">
        <v>200</v>
      </c>
      <c r="F51" s="14" t="s">
        <v>236</v>
      </c>
      <c r="G51" s="14" t="s">
        <v>192</v>
      </c>
      <c r="H51" s="14" t="s">
        <v>238</v>
      </c>
      <c r="I51" s="14" t="s">
        <v>81</v>
      </c>
      <c r="J51" s="165">
        <f>J52+J54+J56</f>
        <v>1103049.3800000001</v>
      </c>
      <c r="K51" s="165">
        <f>K52+K54+K56</f>
        <v>1103049.3800000001</v>
      </c>
      <c r="L51" s="166">
        <f t="shared" si="0"/>
        <v>100</v>
      </c>
      <c r="M51" s="20"/>
      <c r="N51" s="3"/>
    </row>
    <row r="52" spans="2:14" s="21" customFormat="1" ht="96" customHeight="1">
      <c r="B52" s="69" t="s">
        <v>100</v>
      </c>
      <c r="C52" s="14" t="s">
        <v>237</v>
      </c>
      <c r="D52" s="14" t="s">
        <v>199</v>
      </c>
      <c r="E52" s="14" t="s">
        <v>200</v>
      </c>
      <c r="F52" s="14" t="s">
        <v>205</v>
      </c>
      <c r="G52" s="14" t="s">
        <v>192</v>
      </c>
      <c r="H52" s="14" t="s">
        <v>238</v>
      </c>
      <c r="I52" s="14" t="s">
        <v>81</v>
      </c>
      <c r="J52" s="165">
        <f>J53</f>
        <v>184301.18</v>
      </c>
      <c r="K52" s="165">
        <f>K53</f>
        <v>184301.18</v>
      </c>
      <c r="L52" s="166">
        <f t="shared" si="0"/>
        <v>100</v>
      </c>
      <c r="M52" s="20"/>
      <c r="N52" s="3"/>
    </row>
    <row r="53" spans="2:14" s="21" customFormat="1" ht="119.25" customHeight="1">
      <c r="B53" s="15" t="s">
        <v>274</v>
      </c>
      <c r="C53" s="14" t="s">
        <v>237</v>
      </c>
      <c r="D53" s="14" t="s">
        <v>199</v>
      </c>
      <c r="E53" s="14" t="s">
        <v>200</v>
      </c>
      <c r="F53" s="14" t="s">
        <v>105</v>
      </c>
      <c r="G53" s="14" t="s">
        <v>251</v>
      </c>
      <c r="H53" s="14" t="s">
        <v>238</v>
      </c>
      <c r="I53" s="14" t="s">
        <v>81</v>
      </c>
      <c r="J53" s="165">
        <v>184301.18</v>
      </c>
      <c r="K53" s="165">
        <v>184301.18</v>
      </c>
      <c r="L53" s="166">
        <f t="shared" si="0"/>
        <v>100</v>
      </c>
      <c r="M53" s="20"/>
      <c r="N53" s="3"/>
    </row>
    <row r="54" spans="2:14" s="21" customFormat="1" ht="114.75" customHeight="1">
      <c r="B54" s="15" t="s">
        <v>4</v>
      </c>
      <c r="C54" s="14" t="s">
        <v>237</v>
      </c>
      <c r="D54" s="14" t="s">
        <v>199</v>
      </c>
      <c r="E54" s="14" t="s">
        <v>200</v>
      </c>
      <c r="F54" s="14" t="s">
        <v>249</v>
      </c>
      <c r="G54" s="14" t="s">
        <v>192</v>
      </c>
      <c r="H54" s="14" t="s">
        <v>238</v>
      </c>
      <c r="I54" s="14" t="s">
        <v>81</v>
      </c>
      <c r="J54" s="165">
        <f>J55</f>
        <v>741656.93</v>
      </c>
      <c r="K54" s="165">
        <f>K55</f>
        <v>741656.93</v>
      </c>
      <c r="L54" s="166">
        <f>K54/J54*100</f>
        <v>100</v>
      </c>
      <c r="M54" s="20"/>
      <c r="N54" s="3"/>
    </row>
    <row r="55" spans="2:14" s="21" customFormat="1" ht="111.75" customHeight="1">
      <c r="B55" s="15" t="s">
        <v>397</v>
      </c>
      <c r="C55" s="14" t="s">
        <v>237</v>
      </c>
      <c r="D55" s="14" t="s">
        <v>199</v>
      </c>
      <c r="E55" s="14" t="s">
        <v>200</v>
      </c>
      <c r="F55" s="14" t="s">
        <v>78</v>
      </c>
      <c r="G55" s="14" t="s">
        <v>251</v>
      </c>
      <c r="H55" s="14" t="s">
        <v>238</v>
      </c>
      <c r="I55" s="14" t="s">
        <v>81</v>
      </c>
      <c r="J55" s="165">
        <v>741656.93</v>
      </c>
      <c r="K55" s="165">
        <v>741656.93</v>
      </c>
      <c r="L55" s="166">
        <f>K55/J55*100</f>
        <v>100</v>
      </c>
      <c r="M55" s="20"/>
      <c r="N55" s="3"/>
    </row>
    <row r="56" spans="2:14" s="21" customFormat="1" ht="114" customHeight="1">
      <c r="B56" s="18" t="s">
        <v>481</v>
      </c>
      <c r="C56" s="14" t="s">
        <v>237</v>
      </c>
      <c r="D56" s="14" t="s">
        <v>199</v>
      </c>
      <c r="E56" s="14" t="s">
        <v>200</v>
      </c>
      <c r="F56" s="14" t="s">
        <v>77</v>
      </c>
      <c r="G56" s="14" t="s">
        <v>251</v>
      </c>
      <c r="H56" s="14" t="s">
        <v>238</v>
      </c>
      <c r="I56" s="14" t="s">
        <v>81</v>
      </c>
      <c r="J56" s="165">
        <f>J57</f>
        <v>177091.27</v>
      </c>
      <c r="K56" s="165">
        <f>K57</f>
        <v>177091.27</v>
      </c>
      <c r="L56" s="166">
        <f t="shared" ref="L56:L57" si="8">K56/J56*100</f>
        <v>100</v>
      </c>
      <c r="M56" s="20"/>
      <c r="N56" s="3"/>
    </row>
    <row r="57" spans="2:14" s="21" customFormat="1" ht="96.75" customHeight="1">
      <c r="B57" s="15" t="s">
        <v>480</v>
      </c>
      <c r="C57" s="14" t="s">
        <v>237</v>
      </c>
      <c r="D57" s="14" t="s">
        <v>199</v>
      </c>
      <c r="E57" s="14" t="s">
        <v>200</v>
      </c>
      <c r="F57" s="14" t="s">
        <v>467</v>
      </c>
      <c r="G57" s="14" t="s">
        <v>251</v>
      </c>
      <c r="H57" s="14" t="s">
        <v>238</v>
      </c>
      <c r="I57" s="14" t="s">
        <v>81</v>
      </c>
      <c r="J57" s="165">
        <v>177091.27</v>
      </c>
      <c r="K57" s="165">
        <v>177091.27</v>
      </c>
      <c r="L57" s="166">
        <f t="shared" si="8"/>
        <v>100</v>
      </c>
      <c r="M57" s="20"/>
      <c r="N57" s="3"/>
    </row>
    <row r="58" spans="2:14" s="21" customFormat="1" ht="113.25" customHeight="1">
      <c r="B58" s="15" t="s">
        <v>462</v>
      </c>
      <c r="C58" s="14" t="s">
        <v>237</v>
      </c>
      <c r="D58" s="14" t="s">
        <v>199</v>
      </c>
      <c r="E58" s="14" t="s">
        <v>265</v>
      </c>
      <c r="F58" s="14" t="s">
        <v>236</v>
      </c>
      <c r="G58" s="14" t="s">
        <v>192</v>
      </c>
      <c r="H58" s="14" t="s">
        <v>238</v>
      </c>
      <c r="I58" s="14" t="s">
        <v>236</v>
      </c>
      <c r="J58" s="165">
        <f>J59+J61</f>
        <v>387201.88</v>
      </c>
      <c r="K58" s="165">
        <f>K59+K61</f>
        <v>387201.88</v>
      </c>
      <c r="L58" s="166">
        <f t="shared" ref="L58:L62" si="9">K58/J58*100</f>
        <v>100</v>
      </c>
      <c r="M58" s="20"/>
      <c r="N58" s="3"/>
    </row>
    <row r="59" spans="2:14" s="21" customFormat="1" ht="114" customHeight="1">
      <c r="B59" s="15" t="s">
        <v>462</v>
      </c>
      <c r="C59" s="14" t="s">
        <v>237</v>
      </c>
      <c r="D59" s="14" t="s">
        <v>199</v>
      </c>
      <c r="E59" s="14" t="s">
        <v>265</v>
      </c>
      <c r="F59" s="14" t="s">
        <v>460</v>
      </c>
      <c r="G59" s="14" t="s">
        <v>192</v>
      </c>
      <c r="H59" s="14" t="s">
        <v>238</v>
      </c>
      <c r="I59" s="14" t="s">
        <v>236</v>
      </c>
      <c r="J59" s="165">
        <f>J60</f>
        <v>2326.6</v>
      </c>
      <c r="K59" s="165">
        <f>K60</f>
        <v>2326.6</v>
      </c>
      <c r="L59" s="166">
        <f t="shared" si="9"/>
        <v>100</v>
      </c>
      <c r="M59" s="20"/>
      <c r="N59" s="3"/>
    </row>
    <row r="60" spans="2:14" s="21" customFormat="1" ht="112.5" customHeight="1">
      <c r="B60" s="15" t="s">
        <v>461</v>
      </c>
      <c r="C60" s="14" t="s">
        <v>237</v>
      </c>
      <c r="D60" s="14" t="s">
        <v>199</v>
      </c>
      <c r="E60" s="14" t="s">
        <v>265</v>
      </c>
      <c r="F60" s="14" t="s">
        <v>460</v>
      </c>
      <c r="G60" s="14" t="s">
        <v>251</v>
      </c>
      <c r="H60" s="14" t="s">
        <v>238</v>
      </c>
      <c r="I60" s="14" t="s">
        <v>81</v>
      </c>
      <c r="J60" s="165">
        <v>2326.6</v>
      </c>
      <c r="K60" s="165">
        <v>2326.6</v>
      </c>
      <c r="L60" s="166">
        <f t="shared" si="9"/>
        <v>100</v>
      </c>
      <c r="M60" s="20"/>
      <c r="N60" s="3"/>
    </row>
    <row r="61" spans="2:14" s="21" customFormat="1" ht="150.75" customHeight="1">
      <c r="B61" s="191" t="s">
        <v>479</v>
      </c>
      <c r="C61" s="14" t="s">
        <v>237</v>
      </c>
      <c r="D61" s="14" t="s">
        <v>199</v>
      </c>
      <c r="E61" s="14" t="s">
        <v>265</v>
      </c>
      <c r="F61" s="14" t="s">
        <v>468</v>
      </c>
      <c r="G61" s="14" t="s">
        <v>192</v>
      </c>
      <c r="H61" s="14" t="s">
        <v>238</v>
      </c>
      <c r="I61" s="14" t="s">
        <v>81</v>
      </c>
      <c r="J61" s="165">
        <f>J62</f>
        <v>384875.28</v>
      </c>
      <c r="K61" s="165">
        <f>K62</f>
        <v>384875.28</v>
      </c>
      <c r="L61" s="166">
        <f t="shared" si="9"/>
        <v>100</v>
      </c>
      <c r="M61" s="20"/>
      <c r="N61" s="3"/>
    </row>
    <row r="62" spans="2:14" s="21" customFormat="1" ht="150">
      <c r="B62" s="191" t="s">
        <v>478</v>
      </c>
      <c r="C62" s="14" t="s">
        <v>237</v>
      </c>
      <c r="D62" s="14" t="s">
        <v>199</v>
      </c>
      <c r="E62" s="14" t="s">
        <v>265</v>
      </c>
      <c r="F62" s="14" t="s">
        <v>468</v>
      </c>
      <c r="G62" s="14" t="s">
        <v>251</v>
      </c>
      <c r="H62" s="14" t="s">
        <v>238</v>
      </c>
      <c r="I62" s="14" t="s">
        <v>81</v>
      </c>
      <c r="J62" s="165">
        <v>384875.28</v>
      </c>
      <c r="K62" s="165">
        <v>384875.28</v>
      </c>
      <c r="L62" s="166">
        <f t="shared" si="9"/>
        <v>100</v>
      </c>
      <c r="M62" s="20"/>
      <c r="N62" s="3"/>
    </row>
    <row r="63" spans="2:14" s="21" customFormat="1" ht="37.5" customHeight="1">
      <c r="B63" s="174" t="s">
        <v>398</v>
      </c>
      <c r="C63" s="14" t="s">
        <v>237</v>
      </c>
      <c r="D63" s="14" t="s">
        <v>251</v>
      </c>
      <c r="E63" s="14" t="s">
        <v>192</v>
      </c>
      <c r="F63" s="14" t="s">
        <v>236</v>
      </c>
      <c r="G63" s="14" t="s">
        <v>192</v>
      </c>
      <c r="H63" s="14" t="s">
        <v>238</v>
      </c>
      <c r="I63" s="14" t="s">
        <v>236</v>
      </c>
      <c r="J63" s="165">
        <f>J66+J64</f>
        <v>265228.45</v>
      </c>
      <c r="K63" s="165">
        <f>K66+K64</f>
        <v>265228.45</v>
      </c>
      <c r="L63" s="166">
        <f t="shared" ref="L63:L67" si="10">K63/J63*100</f>
        <v>100</v>
      </c>
      <c r="M63" s="20"/>
      <c r="N63" s="3"/>
    </row>
    <row r="64" spans="2:14" s="21" customFormat="1">
      <c r="B64" s="189" t="s">
        <v>477</v>
      </c>
      <c r="C64" s="14" t="s">
        <v>237</v>
      </c>
      <c r="D64" s="14" t="s">
        <v>251</v>
      </c>
      <c r="E64" s="14" t="s">
        <v>193</v>
      </c>
      <c r="F64" s="14" t="s">
        <v>317</v>
      </c>
      <c r="G64" s="14" t="s">
        <v>192</v>
      </c>
      <c r="H64" s="14" t="s">
        <v>238</v>
      </c>
      <c r="I64" s="14" t="s">
        <v>319</v>
      </c>
      <c r="J64" s="165">
        <f>J65</f>
        <v>264452.05</v>
      </c>
      <c r="K64" s="165">
        <f>K65</f>
        <v>264452.05</v>
      </c>
      <c r="L64" s="166">
        <f t="shared" si="10"/>
        <v>100</v>
      </c>
      <c r="M64" s="20"/>
      <c r="N64" s="3"/>
    </row>
    <row r="65" spans="2:14" s="21" customFormat="1" ht="48" customHeight="1">
      <c r="B65" s="187" t="s">
        <v>476</v>
      </c>
      <c r="C65" s="14" t="s">
        <v>237</v>
      </c>
      <c r="D65" s="14" t="s">
        <v>251</v>
      </c>
      <c r="E65" s="14" t="s">
        <v>193</v>
      </c>
      <c r="F65" s="14" t="s">
        <v>318</v>
      </c>
      <c r="G65" s="14" t="s">
        <v>251</v>
      </c>
      <c r="H65" s="14" t="s">
        <v>238</v>
      </c>
      <c r="I65" s="14" t="s">
        <v>319</v>
      </c>
      <c r="J65" s="165">
        <v>264452.05</v>
      </c>
      <c r="K65" s="165">
        <v>264452.05</v>
      </c>
      <c r="L65" s="166">
        <f t="shared" si="10"/>
        <v>100</v>
      </c>
      <c r="M65" s="20"/>
      <c r="N65" s="3"/>
    </row>
    <row r="66" spans="2:14" s="21" customFormat="1" ht="19.5" customHeight="1">
      <c r="B66" s="175" t="s">
        <v>320</v>
      </c>
      <c r="C66" s="14" t="s">
        <v>237</v>
      </c>
      <c r="D66" s="14" t="s">
        <v>251</v>
      </c>
      <c r="E66" s="14" t="s">
        <v>197</v>
      </c>
      <c r="F66" s="14" t="s">
        <v>236</v>
      </c>
      <c r="G66" s="14" t="s">
        <v>192</v>
      </c>
      <c r="H66" s="14" t="s">
        <v>238</v>
      </c>
      <c r="I66" s="14" t="s">
        <v>319</v>
      </c>
      <c r="J66" s="165">
        <f t="shared" ref="J66" si="11">J67</f>
        <v>776.4</v>
      </c>
      <c r="K66" s="165">
        <f t="shared" ref="K66:K67" si="12">K67</f>
        <v>776.4</v>
      </c>
      <c r="L66" s="166">
        <f t="shared" si="10"/>
        <v>100</v>
      </c>
      <c r="M66" s="20"/>
      <c r="N66" s="3"/>
    </row>
    <row r="67" spans="2:14" s="21" customFormat="1" ht="18.75" customHeight="1">
      <c r="B67" s="175" t="s">
        <v>321</v>
      </c>
      <c r="C67" s="14" t="s">
        <v>237</v>
      </c>
      <c r="D67" s="14" t="s">
        <v>251</v>
      </c>
      <c r="E67" s="14" t="s">
        <v>197</v>
      </c>
      <c r="F67" s="14" t="s">
        <v>317</v>
      </c>
      <c r="G67" s="14" t="s">
        <v>192</v>
      </c>
      <c r="H67" s="14" t="s">
        <v>238</v>
      </c>
      <c r="I67" s="14" t="s">
        <v>319</v>
      </c>
      <c r="J67" s="165">
        <f>J68</f>
        <v>776.4</v>
      </c>
      <c r="K67" s="165">
        <f t="shared" si="12"/>
        <v>776.4</v>
      </c>
      <c r="L67" s="166">
        <f t="shared" si="10"/>
        <v>100</v>
      </c>
      <c r="M67" s="20"/>
      <c r="N67" s="3"/>
    </row>
    <row r="68" spans="2:14" s="21" customFormat="1" ht="36.75" customHeight="1">
      <c r="B68" s="175" t="s">
        <v>322</v>
      </c>
      <c r="C68" s="14" t="s">
        <v>237</v>
      </c>
      <c r="D68" s="14" t="s">
        <v>251</v>
      </c>
      <c r="E68" s="14" t="s">
        <v>197</v>
      </c>
      <c r="F68" s="14" t="s">
        <v>318</v>
      </c>
      <c r="G68" s="14" t="s">
        <v>251</v>
      </c>
      <c r="H68" s="14" t="s">
        <v>238</v>
      </c>
      <c r="I68" s="14" t="s">
        <v>319</v>
      </c>
      <c r="J68" s="165">
        <v>776.4</v>
      </c>
      <c r="K68" s="165">
        <v>776.4</v>
      </c>
      <c r="L68" s="166">
        <f>K68/J68*100</f>
        <v>100</v>
      </c>
      <c r="M68" s="20"/>
      <c r="N68" s="3"/>
    </row>
    <row r="69" spans="2:14" ht="40.5" customHeight="1">
      <c r="B69" s="15" t="s">
        <v>117</v>
      </c>
      <c r="C69" s="14" t="s">
        <v>237</v>
      </c>
      <c r="D69" s="14" t="s">
        <v>134</v>
      </c>
      <c r="E69" s="14" t="s">
        <v>192</v>
      </c>
      <c r="F69" s="14" t="s">
        <v>236</v>
      </c>
      <c r="G69" s="14" t="s">
        <v>192</v>
      </c>
      <c r="H69" s="14" t="s">
        <v>238</v>
      </c>
      <c r="I69" s="14" t="s">
        <v>236</v>
      </c>
      <c r="J69" s="165">
        <f>J72+J70</f>
        <v>417262.67</v>
      </c>
      <c r="K69" s="165">
        <f>K72+K70</f>
        <v>417262.67</v>
      </c>
      <c r="L69" s="166">
        <f t="shared" si="0"/>
        <v>100</v>
      </c>
      <c r="M69" s="16" t="s">
        <v>117</v>
      </c>
      <c r="N69" s="1" t="s">
        <v>128</v>
      </c>
    </row>
    <row r="70" spans="2:14" ht="37.5" hidden="1">
      <c r="B70" s="175" t="s">
        <v>466</v>
      </c>
      <c r="C70" s="14" t="s">
        <v>237</v>
      </c>
      <c r="D70" s="14" t="s">
        <v>134</v>
      </c>
      <c r="E70" s="14" t="s">
        <v>197</v>
      </c>
      <c r="F70" s="14" t="s">
        <v>236</v>
      </c>
      <c r="G70" s="14" t="s">
        <v>192</v>
      </c>
      <c r="H70" s="14" t="s">
        <v>238</v>
      </c>
      <c r="I70" s="14" t="s">
        <v>464</v>
      </c>
      <c r="J70" s="165">
        <f>J71</f>
        <v>0</v>
      </c>
      <c r="K70" s="165">
        <f>K71</f>
        <v>0</v>
      </c>
      <c r="L70" s="166" t="e">
        <f t="shared" si="0"/>
        <v>#DIV/0!</v>
      </c>
      <c r="M70" s="185"/>
      <c r="N70" s="186"/>
    </row>
    <row r="71" spans="2:14" ht="135" hidden="1" customHeight="1">
      <c r="B71" s="175" t="s">
        <v>465</v>
      </c>
      <c r="C71" s="14" t="s">
        <v>237</v>
      </c>
      <c r="D71" s="14" t="s">
        <v>134</v>
      </c>
      <c r="E71" s="14" t="s">
        <v>197</v>
      </c>
      <c r="F71" s="14" t="s">
        <v>463</v>
      </c>
      <c r="G71" s="14" t="s">
        <v>251</v>
      </c>
      <c r="H71" s="14" t="s">
        <v>238</v>
      </c>
      <c r="I71" s="14" t="s">
        <v>464</v>
      </c>
      <c r="J71" s="165">
        <v>0</v>
      </c>
      <c r="K71" s="165">
        <v>0</v>
      </c>
      <c r="L71" s="166" t="e">
        <f t="shared" si="0"/>
        <v>#DIV/0!</v>
      </c>
      <c r="M71" s="185"/>
      <c r="N71" s="186"/>
    </row>
    <row r="72" spans="2:14" ht="43.5" customHeight="1">
      <c r="B72" s="56" t="s">
        <v>399</v>
      </c>
      <c r="C72" s="14" t="s">
        <v>237</v>
      </c>
      <c r="D72" s="14" t="s">
        <v>134</v>
      </c>
      <c r="E72" s="14" t="s">
        <v>196</v>
      </c>
      <c r="F72" s="14" t="s">
        <v>236</v>
      </c>
      <c r="G72" s="14" t="s">
        <v>192</v>
      </c>
      <c r="H72" s="14" t="s">
        <v>238</v>
      </c>
      <c r="I72" s="14" t="s">
        <v>82</v>
      </c>
      <c r="J72" s="166">
        <f>J73+J75</f>
        <v>417262.67</v>
      </c>
      <c r="K72" s="166">
        <f>K73+K75</f>
        <v>417262.67</v>
      </c>
      <c r="L72" s="166">
        <f t="shared" si="0"/>
        <v>100</v>
      </c>
      <c r="M72" s="57" t="e">
        <f>M74</f>
        <v>#REF!</v>
      </c>
      <c r="N72" s="57" t="e">
        <f>N74</f>
        <v>#REF!</v>
      </c>
    </row>
    <row r="73" spans="2:14" ht="43.5" customHeight="1">
      <c r="B73" s="56" t="s">
        <v>226</v>
      </c>
      <c r="C73" s="14" t="s">
        <v>237</v>
      </c>
      <c r="D73" s="14" t="s">
        <v>134</v>
      </c>
      <c r="E73" s="14" t="s">
        <v>196</v>
      </c>
      <c r="F73" s="14" t="s">
        <v>205</v>
      </c>
      <c r="G73" s="14" t="s">
        <v>192</v>
      </c>
      <c r="H73" s="14" t="s">
        <v>238</v>
      </c>
      <c r="I73" s="14" t="s">
        <v>82</v>
      </c>
      <c r="J73" s="166">
        <f>J74</f>
        <v>16238</v>
      </c>
      <c r="K73" s="166">
        <f>K74</f>
        <v>16238</v>
      </c>
      <c r="L73" s="166">
        <f t="shared" si="0"/>
        <v>100</v>
      </c>
      <c r="M73" s="57"/>
      <c r="N73" s="57"/>
    </row>
    <row r="74" spans="2:14" ht="72.75" customHeight="1">
      <c r="B74" s="53" t="s">
        <v>275</v>
      </c>
      <c r="C74" s="14" t="s">
        <v>237</v>
      </c>
      <c r="D74" s="14" t="s">
        <v>134</v>
      </c>
      <c r="E74" s="14" t="s">
        <v>196</v>
      </c>
      <c r="F74" s="14" t="s">
        <v>105</v>
      </c>
      <c r="G74" s="14" t="s">
        <v>251</v>
      </c>
      <c r="H74" s="14" t="s">
        <v>238</v>
      </c>
      <c r="I74" s="14" t="s">
        <v>82</v>
      </c>
      <c r="J74" s="166">
        <v>16238</v>
      </c>
      <c r="K74" s="166">
        <v>16238</v>
      </c>
      <c r="L74" s="166">
        <f t="shared" si="0"/>
        <v>100</v>
      </c>
      <c r="M74" s="55" t="e">
        <f>#REF!</f>
        <v>#REF!</v>
      </c>
      <c r="N74" s="55" t="e">
        <f>#REF!</f>
        <v>#REF!</v>
      </c>
    </row>
    <row r="75" spans="2:14" ht="57.75" customHeight="1">
      <c r="B75" s="195" t="s">
        <v>472</v>
      </c>
      <c r="C75" s="14" t="s">
        <v>237</v>
      </c>
      <c r="D75" s="14" t="s">
        <v>134</v>
      </c>
      <c r="E75" s="14" t="s">
        <v>196</v>
      </c>
      <c r="F75" s="14" t="s">
        <v>249</v>
      </c>
      <c r="G75" s="14" t="s">
        <v>192</v>
      </c>
      <c r="H75" s="14" t="s">
        <v>238</v>
      </c>
      <c r="I75" s="14" t="s">
        <v>82</v>
      </c>
      <c r="J75" s="166">
        <f>J76</f>
        <v>401024.67</v>
      </c>
      <c r="K75" s="166">
        <f>K76</f>
        <v>401024.67</v>
      </c>
      <c r="L75" s="166">
        <f>K75/J75*100</f>
        <v>100</v>
      </c>
      <c r="M75" s="55"/>
      <c r="N75" s="55"/>
    </row>
    <row r="76" spans="2:14" ht="57.75" customHeight="1">
      <c r="B76" s="195" t="s">
        <v>471</v>
      </c>
      <c r="C76" s="14" t="s">
        <v>237</v>
      </c>
      <c r="D76" s="14" t="s">
        <v>134</v>
      </c>
      <c r="E76" s="14" t="s">
        <v>196</v>
      </c>
      <c r="F76" s="14" t="s">
        <v>78</v>
      </c>
      <c r="G76" s="14" t="s">
        <v>251</v>
      </c>
      <c r="H76" s="14" t="s">
        <v>238</v>
      </c>
      <c r="I76" s="14" t="s">
        <v>82</v>
      </c>
      <c r="J76" s="166">
        <v>401024.67</v>
      </c>
      <c r="K76" s="166">
        <v>401024.67</v>
      </c>
      <c r="L76" s="166">
        <f>K76/J76*100</f>
        <v>100</v>
      </c>
      <c r="M76" s="55"/>
      <c r="N76" s="55"/>
    </row>
    <row r="77" spans="2:14" ht="42" customHeight="1">
      <c r="B77" s="190" t="s">
        <v>520</v>
      </c>
      <c r="C77" s="14" t="s">
        <v>237</v>
      </c>
      <c r="D77" s="14" t="s">
        <v>469</v>
      </c>
      <c r="E77" s="14" t="s">
        <v>198</v>
      </c>
      <c r="F77" s="14" t="s">
        <v>236</v>
      </c>
      <c r="G77" s="14" t="s">
        <v>192</v>
      </c>
      <c r="H77" s="14" t="s">
        <v>238</v>
      </c>
      <c r="I77" s="14" t="s">
        <v>470</v>
      </c>
      <c r="J77" s="165">
        <f t="shared" ref="J77:K78" si="13">J78</f>
        <v>5010</v>
      </c>
      <c r="K77" s="165">
        <f t="shared" si="13"/>
        <v>5010</v>
      </c>
      <c r="L77" s="166">
        <f t="shared" ref="L77:L79" si="14">K77/J77*100</f>
        <v>100</v>
      </c>
      <c r="M77" s="20"/>
      <c r="N77" s="3"/>
    </row>
    <row r="78" spans="2:14" ht="42.75" customHeight="1">
      <c r="B78" s="188" t="s">
        <v>519</v>
      </c>
      <c r="C78" s="14" t="s">
        <v>237</v>
      </c>
      <c r="D78" s="14" t="s">
        <v>469</v>
      </c>
      <c r="E78" s="14" t="s">
        <v>198</v>
      </c>
      <c r="F78" s="14" t="s">
        <v>518</v>
      </c>
      <c r="G78" s="14" t="s">
        <v>192</v>
      </c>
      <c r="H78" s="14" t="s">
        <v>238</v>
      </c>
      <c r="I78" s="14" t="s">
        <v>470</v>
      </c>
      <c r="J78" s="165">
        <f t="shared" si="13"/>
        <v>5010</v>
      </c>
      <c r="K78" s="165">
        <f t="shared" si="13"/>
        <v>5010</v>
      </c>
      <c r="L78" s="166">
        <f t="shared" si="14"/>
        <v>100</v>
      </c>
      <c r="M78" s="20"/>
      <c r="N78" s="3"/>
    </row>
    <row r="79" spans="2:14" ht="212.25" customHeight="1">
      <c r="B79" s="181" t="s">
        <v>516</v>
      </c>
      <c r="C79" s="14" t="s">
        <v>237</v>
      </c>
      <c r="D79" s="14" t="s">
        <v>469</v>
      </c>
      <c r="E79" s="14" t="s">
        <v>198</v>
      </c>
      <c r="F79" s="14" t="s">
        <v>517</v>
      </c>
      <c r="G79" s="14" t="s">
        <v>251</v>
      </c>
      <c r="H79" s="14" t="s">
        <v>238</v>
      </c>
      <c r="I79" s="14" t="s">
        <v>470</v>
      </c>
      <c r="J79" s="165">
        <v>5010</v>
      </c>
      <c r="K79" s="165">
        <v>5010</v>
      </c>
      <c r="L79" s="166">
        <f t="shared" si="14"/>
        <v>100</v>
      </c>
      <c r="M79" s="20"/>
      <c r="N79" s="3"/>
    </row>
    <row r="80" spans="2:14" ht="21.75" hidden="1" customHeight="1">
      <c r="B80" s="174" t="s">
        <v>400</v>
      </c>
      <c r="C80" s="14" t="s">
        <v>237</v>
      </c>
      <c r="D80" s="14" t="s">
        <v>323</v>
      </c>
      <c r="E80" s="14" t="s">
        <v>192</v>
      </c>
      <c r="F80" s="14" t="s">
        <v>236</v>
      </c>
      <c r="G80" s="14" t="s">
        <v>192</v>
      </c>
      <c r="H80" s="14" t="s">
        <v>238</v>
      </c>
      <c r="I80" s="14" t="s">
        <v>236</v>
      </c>
      <c r="J80" s="166">
        <f t="shared" ref="J80:K81" si="15">J81</f>
        <v>0</v>
      </c>
      <c r="K80" s="165">
        <f t="shared" si="15"/>
        <v>0</v>
      </c>
      <c r="L80" s="166" t="e">
        <f t="shared" ref="L80:L81" si="16">K80/J80*100</f>
        <v>#DIV/0!</v>
      </c>
      <c r="M80" s="20"/>
      <c r="N80" s="3"/>
    </row>
    <row r="81" spans="2:14" ht="21.75" hidden="1" customHeight="1">
      <c r="B81" s="174" t="s">
        <v>324</v>
      </c>
      <c r="C81" s="14" t="s">
        <v>237</v>
      </c>
      <c r="D81" s="14" t="s">
        <v>323</v>
      </c>
      <c r="E81" s="14" t="s">
        <v>200</v>
      </c>
      <c r="F81" s="14" t="s">
        <v>236</v>
      </c>
      <c r="G81" s="14" t="s">
        <v>192</v>
      </c>
      <c r="H81" s="14" t="s">
        <v>238</v>
      </c>
      <c r="I81" s="14" t="s">
        <v>354</v>
      </c>
      <c r="J81" s="166">
        <f t="shared" si="15"/>
        <v>0</v>
      </c>
      <c r="K81" s="165">
        <f t="shared" si="15"/>
        <v>0</v>
      </c>
      <c r="L81" s="166" t="e">
        <f t="shared" si="16"/>
        <v>#DIV/0!</v>
      </c>
      <c r="M81" s="20"/>
      <c r="N81" s="3"/>
    </row>
    <row r="82" spans="2:14" ht="37.5" hidden="1" customHeight="1">
      <c r="B82" s="175" t="s">
        <v>401</v>
      </c>
      <c r="C82" s="14" t="s">
        <v>237</v>
      </c>
      <c r="D82" s="14" t="s">
        <v>323</v>
      </c>
      <c r="E82" s="14" t="s">
        <v>200</v>
      </c>
      <c r="F82" s="14" t="s">
        <v>325</v>
      </c>
      <c r="G82" s="14" t="s">
        <v>251</v>
      </c>
      <c r="H82" s="14" t="s">
        <v>238</v>
      </c>
      <c r="I82" s="14" t="s">
        <v>354</v>
      </c>
      <c r="J82" s="165">
        <v>0</v>
      </c>
      <c r="K82" s="165">
        <v>0</v>
      </c>
      <c r="L82" s="166" t="e">
        <f t="shared" si="0"/>
        <v>#DIV/0!</v>
      </c>
      <c r="M82" s="20"/>
      <c r="N82" s="3"/>
    </row>
    <row r="83" spans="2:14" ht="22.5" customHeight="1">
      <c r="B83" s="23" t="s">
        <v>118</v>
      </c>
      <c r="C83" s="14" t="s">
        <v>239</v>
      </c>
      <c r="D83" s="14" t="s">
        <v>192</v>
      </c>
      <c r="E83" s="14" t="s">
        <v>192</v>
      </c>
      <c r="F83" s="14" t="s">
        <v>236</v>
      </c>
      <c r="G83" s="14" t="s">
        <v>192</v>
      </c>
      <c r="H83" s="14" t="s">
        <v>238</v>
      </c>
      <c r="I83" s="14" t="s">
        <v>236</v>
      </c>
      <c r="J83" s="165">
        <f>J84+J107</f>
        <v>11800556.189999999</v>
      </c>
      <c r="K83" s="165">
        <f>K84+K107</f>
        <v>11748937.449999999</v>
      </c>
      <c r="L83" s="166">
        <f t="shared" si="0"/>
        <v>99.562573668826374</v>
      </c>
      <c r="M83" s="25" t="s">
        <v>118</v>
      </c>
      <c r="N83" s="4" t="s">
        <v>129</v>
      </c>
    </row>
    <row r="84" spans="2:14" ht="57.75" customHeight="1">
      <c r="B84" s="23" t="s">
        <v>227</v>
      </c>
      <c r="C84" s="14" t="s">
        <v>239</v>
      </c>
      <c r="D84" s="14" t="s">
        <v>197</v>
      </c>
      <c r="E84" s="14" t="s">
        <v>192</v>
      </c>
      <c r="F84" s="14" t="s">
        <v>236</v>
      </c>
      <c r="G84" s="14" t="s">
        <v>192</v>
      </c>
      <c r="H84" s="14" t="s">
        <v>238</v>
      </c>
      <c r="I84" s="14" t="s">
        <v>236</v>
      </c>
      <c r="J84" s="165">
        <f>J86+J88+J92+J99+J102+J90</f>
        <v>11800556.189999999</v>
      </c>
      <c r="K84" s="165">
        <f>K86+K88+K92+K99+K102+K90</f>
        <v>11748937.449999999</v>
      </c>
      <c r="L84" s="166">
        <f t="shared" si="0"/>
        <v>99.562573668826374</v>
      </c>
      <c r="M84" s="24" t="s">
        <v>119</v>
      </c>
      <c r="N84" s="1" t="s">
        <v>130</v>
      </c>
    </row>
    <row r="85" spans="2:14" ht="41.25" customHeight="1">
      <c r="B85" s="40" t="s">
        <v>402</v>
      </c>
      <c r="C85" s="14" t="s">
        <v>239</v>
      </c>
      <c r="D85" s="14" t="s">
        <v>197</v>
      </c>
      <c r="E85" s="14" t="s">
        <v>198</v>
      </c>
      <c r="F85" s="14" t="s">
        <v>236</v>
      </c>
      <c r="G85" s="14" t="s">
        <v>192</v>
      </c>
      <c r="H85" s="14" t="s">
        <v>238</v>
      </c>
      <c r="I85" s="14" t="s">
        <v>405</v>
      </c>
      <c r="J85" s="165">
        <f>J86</f>
        <v>4127245.75</v>
      </c>
      <c r="K85" s="165">
        <f>K86</f>
        <v>4127245.75</v>
      </c>
      <c r="L85" s="166">
        <f t="shared" ref="L85" si="17">K85/J85*100</f>
        <v>100</v>
      </c>
      <c r="M85" s="24"/>
      <c r="N85" s="1"/>
    </row>
    <row r="86" spans="2:14" ht="26.25" customHeight="1">
      <c r="B86" s="40" t="s">
        <v>99</v>
      </c>
      <c r="C86" s="26" t="s">
        <v>239</v>
      </c>
      <c r="D86" s="26" t="s">
        <v>197</v>
      </c>
      <c r="E86" s="26" t="s">
        <v>326</v>
      </c>
      <c r="F86" s="26" t="s">
        <v>206</v>
      </c>
      <c r="G86" s="26" t="s">
        <v>192</v>
      </c>
      <c r="H86" s="26" t="s">
        <v>238</v>
      </c>
      <c r="I86" s="14" t="s">
        <v>405</v>
      </c>
      <c r="J86" s="167">
        <f>J87</f>
        <v>4127245.75</v>
      </c>
      <c r="K86" s="167">
        <f>K87</f>
        <v>4127245.75</v>
      </c>
      <c r="L86" s="166">
        <f t="shared" si="0"/>
        <v>100</v>
      </c>
      <c r="M86" s="24"/>
      <c r="N86" s="1"/>
    </row>
    <row r="87" spans="2:14" s="28" customFormat="1" ht="39.75" customHeight="1">
      <c r="B87" s="40" t="s">
        <v>403</v>
      </c>
      <c r="C87" s="26" t="s">
        <v>239</v>
      </c>
      <c r="D87" s="26" t="s">
        <v>197</v>
      </c>
      <c r="E87" s="26" t="s">
        <v>326</v>
      </c>
      <c r="F87" s="26" t="s">
        <v>206</v>
      </c>
      <c r="G87" s="14" t="s">
        <v>251</v>
      </c>
      <c r="H87" s="26" t="s">
        <v>238</v>
      </c>
      <c r="I87" s="14" t="s">
        <v>405</v>
      </c>
      <c r="J87" s="167">
        <v>4127245.75</v>
      </c>
      <c r="K87" s="167">
        <v>4127245.75</v>
      </c>
      <c r="L87" s="166">
        <f t="shared" si="0"/>
        <v>100</v>
      </c>
      <c r="M87" s="27" t="s">
        <v>133</v>
      </c>
      <c r="N87" s="5" t="s">
        <v>132</v>
      </c>
    </row>
    <row r="88" spans="2:14" s="28" customFormat="1" ht="40.5" hidden="1" customHeight="1">
      <c r="B88" s="72" t="s">
        <v>247</v>
      </c>
      <c r="C88" s="26" t="s">
        <v>239</v>
      </c>
      <c r="D88" s="26" t="s">
        <v>197</v>
      </c>
      <c r="E88" s="26" t="s">
        <v>326</v>
      </c>
      <c r="F88" s="26" t="s">
        <v>258</v>
      </c>
      <c r="G88" s="26" t="s">
        <v>192</v>
      </c>
      <c r="H88" s="26" t="s">
        <v>238</v>
      </c>
      <c r="I88" s="14" t="s">
        <v>405</v>
      </c>
      <c r="J88" s="167">
        <f>J89</f>
        <v>0</v>
      </c>
      <c r="K88" s="167">
        <f>K89</f>
        <v>0</v>
      </c>
      <c r="L88" s="166" t="e">
        <f>K88/J88*100</f>
        <v>#DIV/0!</v>
      </c>
      <c r="M88" s="27"/>
      <c r="N88" s="5"/>
    </row>
    <row r="89" spans="2:14" s="28" customFormat="1" ht="40.5" hidden="1" customHeight="1">
      <c r="B89" s="72" t="s">
        <v>404</v>
      </c>
      <c r="C89" s="26" t="s">
        <v>239</v>
      </c>
      <c r="D89" s="26" t="s">
        <v>197</v>
      </c>
      <c r="E89" s="26" t="s">
        <v>326</v>
      </c>
      <c r="F89" s="26" t="s">
        <v>258</v>
      </c>
      <c r="G89" s="14" t="s">
        <v>251</v>
      </c>
      <c r="H89" s="26" t="s">
        <v>238</v>
      </c>
      <c r="I89" s="14" t="s">
        <v>405</v>
      </c>
      <c r="J89" s="167">
        <v>0</v>
      </c>
      <c r="K89" s="167">
        <v>0</v>
      </c>
      <c r="L89" s="166" t="e">
        <f>K89/J89*100</f>
        <v>#DIV/0!</v>
      </c>
      <c r="M89" s="27"/>
      <c r="N89" s="5"/>
    </row>
    <row r="90" spans="2:14" s="28" customFormat="1">
      <c r="B90" s="72" t="s">
        <v>475</v>
      </c>
      <c r="C90" s="26" t="s">
        <v>239</v>
      </c>
      <c r="D90" s="26" t="s">
        <v>197</v>
      </c>
      <c r="E90" s="26" t="s">
        <v>154</v>
      </c>
      <c r="F90" s="26" t="s">
        <v>79</v>
      </c>
      <c r="G90" s="14" t="s">
        <v>192</v>
      </c>
      <c r="H90" s="26" t="s">
        <v>238</v>
      </c>
      <c r="I90" s="14" t="s">
        <v>405</v>
      </c>
      <c r="J90" s="167">
        <f>J91</f>
        <v>27857</v>
      </c>
      <c r="K90" s="167">
        <f>K91</f>
        <v>27857</v>
      </c>
      <c r="L90" s="166">
        <f t="shared" ref="L90:L91" si="18">K90/J90*100</f>
        <v>100</v>
      </c>
      <c r="M90" s="27"/>
      <c r="N90" s="5"/>
    </row>
    <row r="91" spans="2:14" s="28" customFormat="1">
      <c r="B91" s="72" t="s">
        <v>474</v>
      </c>
      <c r="C91" s="26" t="s">
        <v>239</v>
      </c>
      <c r="D91" s="26" t="s">
        <v>197</v>
      </c>
      <c r="E91" s="26" t="s">
        <v>154</v>
      </c>
      <c r="F91" s="26" t="s">
        <v>79</v>
      </c>
      <c r="G91" s="14" t="s">
        <v>251</v>
      </c>
      <c r="H91" s="26" t="s">
        <v>238</v>
      </c>
      <c r="I91" s="14" t="s">
        <v>405</v>
      </c>
      <c r="J91" s="167">
        <v>27857</v>
      </c>
      <c r="K91" s="167">
        <v>27857</v>
      </c>
      <c r="L91" s="166">
        <f t="shared" si="18"/>
        <v>100</v>
      </c>
      <c r="M91" s="27"/>
      <c r="N91" s="5"/>
    </row>
    <row r="92" spans="2:14" s="28" customFormat="1" ht="42.75" customHeight="1">
      <c r="B92" s="67" t="s">
        <v>406</v>
      </c>
      <c r="C92" s="26" t="s">
        <v>239</v>
      </c>
      <c r="D92" s="26" t="s">
        <v>197</v>
      </c>
      <c r="E92" s="26" t="s">
        <v>259</v>
      </c>
      <c r="F92" s="26" t="s">
        <v>236</v>
      </c>
      <c r="G92" s="26" t="s">
        <v>192</v>
      </c>
      <c r="H92" s="26" t="s">
        <v>238</v>
      </c>
      <c r="I92" s="14" t="s">
        <v>405</v>
      </c>
      <c r="J92" s="167">
        <f>J93+J95+J97</f>
        <v>6420502.3399999999</v>
      </c>
      <c r="K92" s="167">
        <f>K93+K95+K97</f>
        <v>6368883.5999999996</v>
      </c>
      <c r="L92" s="166">
        <f t="shared" si="0"/>
        <v>99.196032689242813</v>
      </c>
      <c r="M92" s="22"/>
      <c r="N92" s="6"/>
    </row>
    <row r="93" spans="2:14" s="28" customFormat="1" ht="39.75" customHeight="1">
      <c r="B93" s="180" t="s">
        <v>350</v>
      </c>
      <c r="C93" s="26" t="s">
        <v>239</v>
      </c>
      <c r="D93" s="26" t="s">
        <v>197</v>
      </c>
      <c r="E93" s="26" t="s">
        <v>327</v>
      </c>
      <c r="F93" s="26" t="s">
        <v>346</v>
      </c>
      <c r="G93" s="26" t="s">
        <v>192</v>
      </c>
      <c r="H93" s="26" t="s">
        <v>238</v>
      </c>
      <c r="I93" s="14" t="s">
        <v>405</v>
      </c>
      <c r="J93" s="167">
        <f>J94</f>
        <v>1264243.8999999999</v>
      </c>
      <c r="K93" s="167">
        <f>K94</f>
        <v>1264243.8999999999</v>
      </c>
      <c r="L93" s="166">
        <f t="shared" ref="L93:L94" si="19">K93/J93*100</f>
        <v>100</v>
      </c>
      <c r="M93" s="22"/>
      <c r="N93" s="6"/>
    </row>
    <row r="94" spans="2:14" s="28" customFormat="1" ht="58.5" customHeight="1">
      <c r="B94" s="181" t="s">
        <v>349</v>
      </c>
      <c r="C94" s="26" t="s">
        <v>239</v>
      </c>
      <c r="D94" s="26" t="s">
        <v>197</v>
      </c>
      <c r="E94" s="26" t="s">
        <v>327</v>
      </c>
      <c r="F94" s="26" t="s">
        <v>346</v>
      </c>
      <c r="G94" s="14" t="s">
        <v>251</v>
      </c>
      <c r="H94" s="26" t="s">
        <v>238</v>
      </c>
      <c r="I94" s="14" t="s">
        <v>405</v>
      </c>
      <c r="J94" s="167">
        <v>1264243.8999999999</v>
      </c>
      <c r="K94" s="167">
        <v>1264243.8999999999</v>
      </c>
      <c r="L94" s="166">
        <f t="shared" si="19"/>
        <v>100</v>
      </c>
      <c r="M94" s="22"/>
      <c r="N94" s="6"/>
    </row>
    <row r="95" spans="2:14" s="28" customFormat="1" ht="37.5" hidden="1" customHeight="1">
      <c r="B95" s="72" t="s">
        <v>407</v>
      </c>
      <c r="C95" s="26" t="s">
        <v>239</v>
      </c>
      <c r="D95" s="26" t="s">
        <v>197</v>
      </c>
      <c r="E95" s="26" t="s">
        <v>327</v>
      </c>
      <c r="F95" s="26" t="s">
        <v>328</v>
      </c>
      <c r="G95" s="26" t="s">
        <v>192</v>
      </c>
      <c r="H95" s="26" t="s">
        <v>238</v>
      </c>
      <c r="I95" s="14" t="s">
        <v>405</v>
      </c>
      <c r="J95" s="167">
        <f>J96</f>
        <v>0</v>
      </c>
      <c r="K95" s="167">
        <f>K96</f>
        <v>0</v>
      </c>
      <c r="L95" s="166" t="e">
        <f t="shared" si="0"/>
        <v>#DIV/0!</v>
      </c>
      <c r="M95" s="22"/>
      <c r="N95" s="6"/>
    </row>
    <row r="96" spans="2:14" s="28" customFormat="1" ht="55.5" hidden="1" customHeight="1">
      <c r="B96" s="72" t="s">
        <v>408</v>
      </c>
      <c r="C96" s="26" t="s">
        <v>239</v>
      </c>
      <c r="D96" s="26" t="s">
        <v>197</v>
      </c>
      <c r="E96" s="26" t="s">
        <v>327</v>
      </c>
      <c r="F96" s="26" t="s">
        <v>328</v>
      </c>
      <c r="G96" s="14" t="s">
        <v>251</v>
      </c>
      <c r="H96" s="26" t="s">
        <v>238</v>
      </c>
      <c r="I96" s="14" t="s">
        <v>405</v>
      </c>
      <c r="J96" s="167">
        <v>0</v>
      </c>
      <c r="K96" s="167">
        <v>0</v>
      </c>
      <c r="L96" s="166" t="e">
        <f t="shared" si="0"/>
        <v>#DIV/0!</v>
      </c>
      <c r="M96" s="22"/>
      <c r="N96" s="6"/>
    </row>
    <row r="97" spans="2:14" s="28" customFormat="1" ht="21.75" customHeight="1">
      <c r="B97" s="67" t="s">
        <v>98</v>
      </c>
      <c r="C97" s="26" t="s">
        <v>239</v>
      </c>
      <c r="D97" s="26" t="s">
        <v>197</v>
      </c>
      <c r="E97" s="26" t="s">
        <v>329</v>
      </c>
      <c r="F97" s="26" t="s">
        <v>79</v>
      </c>
      <c r="G97" s="26" t="s">
        <v>192</v>
      </c>
      <c r="H97" s="26" t="s">
        <v>238</v>
      </c>
      <c r="I97" s="14" t="s">
        <v>405</v>
      </c>
      <c r="J97" s="167">
        <f>J98</f>
        <v>5156258.4400000004</v>
      </c>
      <c r="K97" s="167">
        <f>K98</f>
        <v>5104639.7</v>
      </c>
      <c r="L97" s="166">
        <f t="shared" si="0"/>
        <v>98.998910923479627</v>
      </c>
      <c r="M97" s="22"/>
      <c r="N97" s="6"/>
    </row>
    <row r="98" spans="2:14" s="28" customFormat="1" ht="21.75" customHeight="1">
      <c r="B98" s="67" t="s">
        <v>409</v>
      </c>
      <c r="C98" s="26" t="s">
        <v>239</v>
      </c>
      <c r="D98" s="26" t="s">
        <v>197</v>
      </c>
      <c r="E98" s="26" t="s">
        <v>329</v>
      </c>
      <c r="F98" s="26" t="s">
        <v>79</v>
      </c>
      <c r="G98" s="14" t="s">
        <v>251</v>
      </c>
      <c r="H98" s="26" t="s">
        <v>238</v>
      </c>
      <c r="I98" s="14" t="s">
        <v>405</v>
      </c>
      <c r="J98" s="167">
        <v>5156258.4400000004</v>
      </c>
      <c r="K98" s="167">
        <v>5104639.7</v>
      </c>
      <c r="L98" s="166">
        <f t="shared" si="0"/>
        <v>98.998910923479627</v>
      </c>
      <c r="M98" s="29" t="s">
        <v>84</v>
      </c>
      <c r="N98" s="6" t="s">
        <v>85</v>
      </c>
    </row>
    <row r="99" spans="2:14" s="28" customFormat="1" ht="38.25" customHeight="1">
      <c r="B99" s="67" t="s">
        <v>410</v>
      </c>
      <c r="C99" s="26" t="s">
        <v>239</v>
      </c>
      <c r="D99" s="26" t="s">
        <v>197</v>
      </c>
      <c r="E99" s="26" t="s">
        <v>260</v>
      </c>
      <c r="F99" s="26" t="s">
        <v>236</v>
      </c>
      <c r="G99" s="26" t="s">
        <v>192</v>
      </c>
      <c r="H99" s="26" t="s">
        <v>238</v>
      </c>
      <c r="I99" s="14" t="s">
        <v>405</v>
      </c>
      <c r="J99" s="167">
        <f>J100</f>
        <v>679273</v>
      </c>
      <c r="K99" s="167">
        <f>K100</f>
        <v>679273</v>
      </c>
      <c r="L99" s="166">
        <f t="shared" ref="L99:L110" si="20">K99/J99*100</f>
        <v>100</v>
      </c>
      <c r="M99" s="27" t="s">
        <v>170</v>
      </c>
      <c r="N99" s="5" t="s">
        <v>171</v>
      </c>
    </row>
    <row r="100" spans="2:14" s="28" customFormat="1" ht="55.5" customHeight="1">
      <c r="B100" s="67" t="s">
        <v>411</v>
      </c>
      <c r="C100" s="26" t="s">
        <v>239</v>
      </c>
      <c r="D100" s="26" t="s">
        <v>197</v>
      </c>
      <c r="E100" s="26" t="s">
        <v>330</v>
      </c>
      <c r="F100" s="26" t="s">
        <v>331</v>
      </c>
      <c r="G100" s="26" t="s">
        <v>192</v>
      </c>
      <c r="H100" s="26" t="s">
        <v>238</v>
      </c>
      <c r="I100" s="14" t="s">
        <v>405</v>
      </c>
      <c r="J100" s="167">
        <f>J101</f>
        <v>679273</v>
      </c>
      <c r="K100" s="167">
        <f>K101</f>
        <v>679273</v>
      </c>
      <c r="L100" s="166">
        <f t="shared" si="20"/>
        <v>100</v>
      </c>
      <c r="M100" s="22"/>
      <c r="N100" s="6"/>
    </row>
    <row r="101" spans="2:14" s="28" customFormat="1" ht="60.75" customHeight="1">
      <c r="B101" s="67" t="s">
        <v>412</v>
      </c>
      <c r="C101" s="26" t="s">
        <v>239</v>
      </c>
      <c r="D101" s="26" t="s">
        <v>197</v>
      </c>
      <c r="E101" s="26" t="s">
        <v>330</v>
      </c>
      <c r="F101" s="26" t="s">
        <v>331</v>
      </c>
      <c r="G101" s="14" t="s">
        <v>251</v>
      </c>
      <c r="H101" s="26" t="s">
        <v>238</v>
      </c>
      <c r="I101" s="14" t="s">
        <v>405</v>
      </c>
      <c r="J101" s="167">
        <v>679273</v>
      </c>
      <c r="K101" s="167">
        <v>679273</v>
      </c>
      <c r="L101" s="166">
        <f t="shared" si="20"/>
        <v>100</v>
      </c>
      <c r="M101" s="22"/>
      <c r="N101" s="6"/>
    </row>
    <row r="102" spans="2:14" s="28" customFormat="1" ht="21.75" customHeight="1">
      <c r="B102" s="67" t="s">
        <v>170</v>
      </c>
      <c r="C102" s="26" t="s">
        <v>239</v>
      </c>
      <c r="D102" s="26" t="s">
        <v>197</v>
      </c>
      <c r="E102" s="26" t="s">
        <v>332</v>
      </c>
      <c r="F102" s="26" t="s">
        <v>236</v>
      </c>
      <c r="G102" s="26" t="s">
        <v>192</v>
      </c>
      <c r="H102" s="26" t="s">
        <v>238</v>
      </c>
      <c r="I102" s="14" t="s">
        <v>405</v>
      </c>
      <c r="J102" s="167">
        <f>J103+J105</f>
        <v>545678.1</v>
      </c>
      <c r="K102" s="167">
        <f>K103+K105</f>
        <v>545678.1</v>
      </c>
      <c r="L102" s="166">
        <f>K102/J102*100</f>
        <v>100</v>
      </c>
      <c r="M102" s="22"/>
      <c r="N102" s="6"/>
    </row>
    <row r="103" spans="2:14" s="28" customFormat="1" ht="75" hidden="1" customHeight="1">
      <c r="B103" s="67" t="s">
        <v>10</v>
      </c>
      <c r="C103" s="26" t="s">
        <v>239</v>
      </c>
      <c r="D103" s="26" t="s">
        <v>197</v>
      </c>
      <c r="E103" s="26" t="s">
        <v>332</v>
      </c>
      <c r="F103" s="26" t="s">
        <v>168</v>
      </c>
      <c r="G103" s="26" t="s">
        <v>192</v>
      </c>
      <c r="H103" s="26" t="s">
        <v>238</v>
      </c>
      <c r="I103" s="14" t="s">
        <v>405</v>
      </c>
      <c r="J103" s="167">
        <f>J104</f>
        <v>0</v>
      </c>
      <c r="K103" s="167">
        <f>K104</f>
        <v>0</v>
      </c>
      <c r="L103" s="166" t="e">
        <f>K103/J103*100</f>
        <v>#DIV/0!</v>
      </c>
      <c r="M103" s="22"/>
      <c r="N103" s="6"/>
    </row>
    <row r="104" spans="2:14" s="28" customFormat="1" ht="94.5" hidden="1" customHeight="1">
      <c r="B104" s="67" t="s">
        <v>9</v>
      </c>
      <c r="C104" s="26" t="s">
        <v>239</v>
      </c>
      <c r="D104" s="26" t="s">
        <v>197</v>
      </c>
      <c r="E104" s="26" t="s">
        <v>332</v>
      </c>
      <c r="F104" s="26" t="s">
        <v>168</v>
      </c>
      <c r="G104" s="14" t="s">
        <v>251</v>
      </c>
      <c r="H104" s="26" t="s">
        <v>238</v>
      </c>
      <c r="I104" s="14" t="s">
        <v>405</v>
      </c>
      <c r="J104" s="167">
        <v>0</v>
      </c>
      <c r="K104" s="167">
        <v>0</v>
      </c>
      <c r="L104" s="166" t="e">
        <f>K104/J104*100</f>
        <v>#DIV/0!</v>
      </c>
      <c r="M104" s="22"/>
      <c r="N104" s="6"/>
    </row>
    <row r="105" spans="2:14" s="28" customFormat="1" ht="39" customHeight="1">
      <c r="B105" s="53" t="s">
        <v>228</v>
      </c>
      <c r="C105" s="26" t="s">
        <v>239</v>
      </c>
      <c r="D105" s="26" t="s">
        <v>197</v>
      </c>
      <c r="E105" s="26" t="s">
        <v>333</v>
      </c>
      <c r="F105" s="26" t="s">
        <v>79</v>
      </c>
      <c r="G105" s="26" t="s">
        <v>192</v>
      </c>
      <c r="H105" s="26" t="s">
        <v>238</v>
      </c>
      <c r="I105" s="14" t="s">
        <v>405</v>
      </c>
      <c r="J105" s="167">
        <f>J106</f>
        <v>545678.1</v>
      </c>
      <c r="K105" s="167">
        <f>K106</f>
        <v>545678.1</v>
      </c>
      <c r="L105" s="166">
        <f t="shared" si="20"/>
        <v>100</v>
      </c>
      <c r="M105" s="22"/>
      <c r="N105" s="6"/>
    </row>
    <row r="106" spans="2:14" s="28" customFormat="1" ht="39" customHeight="1">
      <c r="B106" s="53" t="s">
        <v>413</v>
      </c>
      <c r="C106" s="26" t="s">
        <v>239</v>
      </c>
      <c r="D106" s="26" t="s">
        <v>197</v>
      </c>
      <c r="E106" s="26" t="s">
        <v>333</v>
      </c>
      <c r="F106" s="26" t="s">
        <v>79</v>
      </c>
      <c r="G106" s="14" t="s">
        <v>251</v>
      </c>
      <c r="H106" s="26" t="s">
        <v>238</v>
      </c>
      <c r="I106" s="14" t="s">
        <v>405</v>
      </c>
      <c r="J106" s="167">
        <v>545678.1</v>
      </c>
      <c r="K106" s="167">
        <v>545678.1</v>
      </c>
      <c r="L106" s="166">
        <f t="shared" si="20"/>
        <v>100</v>
      </c>
      <c r="M106" s="22" t="s">
        <v>172</v>
      </c>
      <c r="N106" s="6" t="s">
        <v>107</v>
      </c>
    </row>
    <row r="107" spans="2:14" s="28" customFormat="1" ht="56.25" hidden="1" customHeight="1">
      <c r="B107" s="73" t="s">
        <v>248</v>
      </c>
      <c r="C107" s="26" t="s">
        <v>239</v>
      </c>
      <c r="D107" s="26" t="s">
        <v>154</v>
      </c>
      <c r="E107" s="26" t="s">
        <v>192</v>
      </c>
      <c r="F107" s="26" t="s">
        <v>236</v>
      </c>
      <c r="G107" s="26" t="s">
        <v>192</v>
      </c>
      <c r="H107" s="26" t="s">
        <v>238</v>
      </c>
      <c r="I107" s="14" t="s">
        <v>405</v>
      </c>
      <c r="J107" s="167">
        <f>J108</f>
        <v>0</v>
      </c>
      <c r="K107" s="167">
        <f>K108</f>
        <v>0</v>
      </c>
      <c r="L107" s="166">
        <v>0</v>
      </c>
      <c r="M107" s="22"/>
      <c r="N107" s="6"/>
    </row>
    <row r="108" spans="2:14" s="28" customFormat="1" ht="74.25" hidden="1" customHeight="1">
      <c r="B108" s="74" t="s">
        <v>347</v>
      </c>
      <c r="C108" s="26" t="s">
        <v>239</v>
      </c>
      <c r="D108" s="26" t="s">
        <v>154</v>
      </c>
      <c r="E108" s="26" t="s">
        <v>192</v>
      </c>
      <c r="F108" s="26" t="s">
        <v>236</v>
      </c>
      <c r="G108" s="14" t="s">
        <v>251</v>
      </c>
      <c r="H108" s="26" t="s">
        <v>238</v>
      </c>
      <c r="I108" s="14" t="s">
        <v>405</v>
      </c>
      <c r="J108" s="167">
        <f>J109</f>
        <v>0</v>
      </c>
      <c r="K108" s="167">
        <f>K109</f>
        <v>0</v>
      </c>
      <c r="L108" s="166">
        <v>0</v>
      </c>
      <c r="M108" s="22"/>
      <c r="N108" s="6"/>
    </row>
    <row r="109" spans="2:14" s="28" customFormat="1" ht="96" hidden="1" customHeight="1">
      <c r="B109" s="179" t="s">
        <v>348</v>
      </c>
      <c r="C109" s="26" t="s">
        <v>239</v>
      </c>
      <c r="D109" s="26" t="s">
        <v>154</v>
      </c>
      <c r="E109" s="26" t="s">
        <v>327</v>
      </c>
      <c r="F109" s="26" t="s">
        <v>328</v>
      </c>
      <c r="G109" s="14" t="s">
        <v>251</v>
      </c>
      <c r="H109" s="26" t="s">
        <v>238</v>
      </c>
      <c r="I109" s="14" t="s">
        <v>405</v>
      </c>
      <c r="J109" s="167">
        <v>0</v>
      </c>
      <c r="K109" s="167">
        <v>0</v>
      </c>
      <c r="L109" s="166">
        <v>0</v>
      </c>
      <c r="M109" s="22"/>
      <c r="N109" s="6"/>
    </row>
    <row r="110" spans="2:14" s="28" customFormat="1">
      <c r="B110" s="70" t="s">
        <v>83</v>
      </c>
      <c r="C110" s="71"/>
      <c r="D110" s="71"/>
      <c r="E110" s="71"/>
      <c r="F110" s="71"/>
      <c r="G110" s="71"/>
      <c r="H110" s="71"/>
      <c r="I110" s="71"/>
      <c r="J110" s="167">
        <f>J11+J83</f>
        <v>30634365.170000002</v>
      </c>
      <c r="K110" s="167">
        <f>K11+K83</f>
        <v>31060641.650000002</v>
      </c>
      <c r="L110" s="166">
        <f t="shared" si="20"/>
        <v>101.39149767796542</v>
      </c>
      <c r="M110" s="30" t="s">
        <v>120</v>
      </c>
      <c r="N110" s="7"/>
    </row>
    <row r="111" spans="2:14">
      <c r="C111" s="31"/>
      <c r="D111" s="31"/>
      <c r="E111" s="31"/>
      <c r="F111" s="31"/>
      <c r="G111" s="31"/>
      <c r="H111" s="31"/>
      <c r="I111" s="31"/>
      <c r="J111" s="32"/>
      <c r="K111" s="32"/>
      <c r="L111" s="32"/>
    </row>
    <row r="112" spans="2:14">
      <c r="C112" s="31"/>
      <c r="D112" s="31"/>
      <c r="E112" s="31"/>
      <c r="F112" s="31"/>
      <c r="G112" s="31"/>
      <c r="H112" s="31"/>
      <c r="I112" s="31"/>
      <c r="J112" s="32"/>
      <c r="K112" s="32"/>
      <c r="L112" s="32"/>
    </row>
    <row r="113" spans="3:12">
      <c r="C113" s="31"/>
      <c r="D113" s="31"/>
      <c r="E113" s="31"/>
      <c r="F113" s="31"/>
      <c r="G113" s="31"/>
      <c r="H113" s="31"/>
      <c r="I113" s="31"/>
      <c r="J113" s="32"/>
      <c r="K113" s="32"/>
      <c r="L113" s="32"/>
    </row>
    <row r="114" spans="3:12">
      <c r="C114" s="31"/>
      <c r="D114" s="31"/>
      <c r="E114" s="31"/>
      <c r="F114" s="31"/>
      <c r="G114" s="31"/>
      <c r="H114" s="31"/>
      <c r="I114" s="31"/>
      <c r="J114" s="33"/>
      <c r="K114" s="33"/>
      <c r="L114" s="33"/>
    </row>
    <row r="115" spans="3:12">
      <c r="C115" s="31"/>
      <c r="D115" s="31"/>
      <c r="E115" s="31"/>
      <c r="F115" s="31"/>
      <c r="G115" s="31"/>
      <c r="H115" s="31"/>
      <c r="I115" s="31"/>
      <c r="J115" s="33"/>
      <c r="K115" s="33"/>
      <c r="L115" s="33"/>
    </row>
    <row r="116" spans="3:12">
      <c r="C116" s="31"/>
      <c r="D116" s="31"/>
      <c r="E116" s="31"/>
      <c r="F116" s="31"/>
      <c r="G116" s="31"/>
      <c r="H116" s="31"/>
      <c r="I116" s="31"/>
      <c r="J116" s="32"/>
      <c r="K116" s="32"/>
      <c r="L116" s="32"/>
    </row>
    <row r="117" spans="3:12">
      <c r="C117" s="31"/>
      <c r="D117" s="31"/>
      <c r="E117" s="31"/>
      <c r="F117" s="31"/>
      <c r="G117" s="31"/>
      <c r="H117" s="31"/>
      <c r="I117" s="31"/>
      <c r="J117" s="32"/>
      <c r="K117" s="32"/>
      <c r="L117" s="32"/>
    </row>
    <row r="118" spans="3:12">
      <c r="C118" s="31"/>
      <c r="D118" s="31"/>
      <c r="E118" s="31"/>
      <c r="F118" s="31"/>
      <c r="G118" s="31"/>
      <c r="H118" s="31"/>
      <c r="I118" s="31"/>
      <c r="J118" s="32"/>
      <c r="K118" s="32"/>
      <c r="L118" s="32"/>
    </row>
    <row r="119" spans="3:12">
      <c r="C119" s="31"/>
      <c r="D119" s="31"/>
      <c r="E119" s="31"/>
      <c r="F119" s="31"/>
      <c r="G119" s="31"/>
      <c r="H119" s="31"/>
      <c r="I119" s="31"/>
      <c r="J119" s="34"/>
      <c r="K119" s="34"/>
      <c r="L119" s="34"/>
    </row>
    <row r="120" spans="3:12">
      <c r="C120" s="31"/>
      <c r="D120" s="31"/>
      <c r="E120" s="31"/>
      <c r="F120" s="31"/>
      <c r="G120" s="31"/>
      <c r="H120" s="31"/>
      <c r="I120" s="31"/>
      <c r="J120" s="34"/>
      <c r="K120" s="34"/>
      <c r="L120" s="34"/>
    </row>
    <row r="121" spans="3:12">
      <c r="C121" s="31"/>
      <c r="D121" s="31"/>
      <c r="E121" s="31"/>
      <c r="F121" s="31"/>
      <c r="G121" s="31"/>
      <c r="H121" s="31"/>
      <c r="I121" s="31"/>
      <c r="J121" s="34"/>
      <c r="K121" s="34"/>
      <c r="L121" s="34"/>
    </row>
    <row r="122" spans="3:12">
      <c r="C122" s="31"/>
      <c r="D122" s="31"/>
      <c r="E122" s="31"/>
      <c r="F122" s="31"/>
      <c r="G122" s="31"/>
      <c r="H122" s="31"/>
      <c r="I122" s="31"/>
      <c r="J122" s="34"/>
      <c r="K122" s="34"/>
      <c r="L122" s="34"/>
    </row>
    <row r="123" spans="3:12">
      <c r="C123" s="31"/>
      <c r="D123" s="31"/>
      <c r="E123" s="31"/>
      <c r="F123" s="31"/>
      <c r="G123" s="31"/>
      <c r="H123" s="31"/>
      <c r="I123" s="31"/>
      <c r="J123" s="34"/>
      <c r="K123" s="34"/>
      <c r="L123" s="34"/>
    </row>
    <row r="124" spans="3:12">
      <c r="C124" s="31"/>
      <c r="D124" s="31"/>
      <c r="E124" s="31"/>
      <c r="F124" s="31"/>
      <c r="G124" s="31"/>
      <c r="H124" s="31"/>
      <c r="I124" s="31"/>
      <c r="J124" s="34"/>
      <c r="K124" s="34"/>
      <c r="L124" s="34"/>
    </row>
    <row r="125" spans="3:12">
      <c r="C125" s="31"/>
      <c r="D125" s="31"/>
      <c r="E125" s="31"/>
      <c r="F125" s="31"/>
      <c r="G125" s="31"/>
      <c r="H125" s="31"/>
      <c r="I125" s="31"/>
      <c r="J125" s="34"/>
      <c r="K125" s="34"/>
      <c r="L125" s="34"/>
    </row>
    <row r="126" spans="3:12">
      <c r="C126" s="31"/>
      <c r="D126" s="31"/>
      <c r="E126" s="31"/>
      <c r="F126" s="31"/>
      <c r="G126" s="31"/>
      <c r="H126" s="31"/>
      <c r="I126" s="31"/>
      <c r="J126" s="34"/>
      <c r="K126" s="34"/>
      <c r="L126" s="34"/>
    </row>
    <row r="127" spans="3:12">
      <c r="C127" s="31"/>
      <c r="D127" s="31"/>
      <c r="E127" s="31"/>
      <c r="F127" s="31"/>
      <c r="G127" s="31"/>
      <c r="H127" s="31"/>
      <c r="I127" s="31"/>
      <c r="J127" s="34"/>
      <c r="K127" s="34"/>
      <c r="L127" s="34"/>
    </row>
    <row r="128" spans="3:12">
      <c r="C128" s="31"/>
      <c r="D128" s="31"/>
      <c r="E128" s="31"/>
      <c r="F128" s="31"/>
      <c r="G128" s="31"/>
      <c r="H128" s="31"/>
      <c r="I128" s="31"/>
      <c r="J128" s="34"/>
      <c r="K128" s="34"/>
      <c r="L128" s="34"/>
    </row>
    <row r="129" spans="3:12">
      <c r="C129" s="31"/>
      <c r="D129" s="31"/>
      <c r="E129" s="31"/>
      <c r="F129" s="31"/>
      <c r="G129" s="31"/>
      <c r="H129" s="31"/>
      <c r="I129" s="31"/>
      <c r="J129" s="34"/>
      <c r="K129" s="34"/>
      <c r="L129" s="34"/>
    </row>
    <row r="130" spans="3:12">
      <c r="C130" s="31"/>
      <c r="D130" s="31"/>
      <c r="E130" s="31"/>
      <c r="F130" s="31"/>
      <c r="G130" s="31"/>
      <c r="H130" s="31"/>
      <c r="I130" s="31"/>
      <c r="J130" s="34"/>
      <c r="K130" s="34"/>
      <c r="L130" s="34"/>
    </row>
    <row r="131" spans="3:12">
      <c r="C131" s="31"/>
      <c r="D131" s="31"/>
      <c r="E131" s="31"/>
      <c r="F131" s="31"/>
      <c r="G131" s="31"/>
      <c r="H131" s="31"/>
      <c r="I131" s="31"/>
      <c r="J131" s="34"/>
      <c r="K131" s="34"/>
      <c r="L131" s="34"/>
    </row>
    <row r="132" spans="3:12">
      <c r="C132" s="31"/>
      <c r="D132" s="31"/>
      <c r="E132" s="31"/>
      <c r="F132" s="31"/>
      <c r="G132" s="31"/>
      <c r="H132" s="31"/>
      <c r="I132" s="31"/>
      <c r="J132" s="34"/>
      <c r="K132" s="34"/>
      <c r="L132" s="34"/>
    </row>
    <row r="133" spans="3:12">
      <c r="C133" s="31"/>
      <c r="D133" s="31"/>
      <c r="E133" s="31"/>
      <c r="F133" s="31"/>
      <c r="G133" s="31"/>
      <c r="H133" s="31"/>
      <c r="I133" s="31"/>
      <c r="J133" s="34"/>
      <c r="K133" s="34"/>
      <c r="L133" s="34"/>
    </row>
    <row r="134" spans="3:12">
      <c r="C134" s="31"/>
      <c r="D134" s="31"/>
      <c r="E134" s="31"/>
      <c r="F134" s="31"/>
      <c r="G134" s="31"/>
      <c r="H134" s="31"/>
      <c r="I134" s="31"/>
      <c r="J134" s="34"/>
      <c r="K134" s="34"/>
      <c r="L134" s="34"/>
    </row>
    <row r="135" spans="3:12">
      <c r="C135" s="31"/>
      <c r="D135" s="31"/>
      <c r="E135" s="31"/>
      <c r="F135" s="31"/>
      <c r="G135" s="31"/>
      <c r="H135" s="31"/>
      <c r="I135" s="31"/>
      <c r="J135" s="34"/>
      <c r="K135" s="34"/>
      <c r="L135" s="34"/>
    </row>
    <row r="136" spans="3:12">
      <c r="C136" s="31"/>
      <c r="D136" s="31"/>
      <c r="E136" s="31"/>
      <c r="F136" s="31"/>
      <c r="G136" s="31"/>
      <c r="H136" s="31"/>
      <c r="I136" s="31"/>
      <c r="J136" s="34"/>
      <c r="K136" s="34"/>
      <c r="L136" s="34"/>
    </row>
    <row r="137" spans="3:12">
      <c r="C137" s="31"/>
      <c r="D137" s="31"/>
      <c r="E137" s="31"/>
      <c r="F137" s="31"/>
      <c r="G137" s="31"/>
      <c r="H137" s="31"/>
      <c r="I137" s="31"/>
      <c r="J137" s="34"/>
      <c r="K137" s="34"/>
      <c r="L137" s="34"/>
    </row>
    <row r="138" spans="3:12">
      <c r="C138" s="31"/>
      <c r="D138" s="31"/>
      <c r="E138" s="31"/>
      <c r="F138" s="31"/>
      <c r="G138" s="31"/>
      <c r="H138" s="31"/>
      <c r="I138" s="31"/>
      <c r="J138" s="34"/>
      <c r="K138" s="34"/>
      <c r="L138" s="34"/>
    </row>
    <row r="139" spans="3:12">
      <c r="C139" s="31"/>
      <c r="D139" s="31"/>
      <c r="E139" s="31"/>
      <c r="F139" s="31"/>
      <c r="G139" s="31"/>
      <c r="H139" s="31"/>
      <c r="I139" s="31"/>
      <c r="J139" s="34"/>
      <c r="K139" s="34"/>
      <c r="L139" s="34"/>
    </row>
    <row r="140" spans="3:12">
      <c r="C140" s="31"/>
      <c r="D140" s="31"/>
      <c r="E140" s="31"/>
      <c r="F140" s="31"/>
      <c r="G140" s="31"/>
      <c r="H140" s="31"/>
      <c r="I140" s="31"/>
      <c r="J140" s="34"/>
      <c r="K140" s="34"/>
      <c r="L140" s="34"/>
    </row>
    <row r="141" spans="3:12">
      <c r="C141" s="31"/>
      <c r="D141" s="31"/>
      <c r="E141" s="31"/>
      <c r="F141" s="31"/>
      <c r="G141" s="31"/>
      <c r="H141" s="31"/>
      <c r="I141" s="31"/>
      <c r="J141" s="34"/>
      <c r="K141" s="34"/>
      <c r="L141" s="34"/>
    </row>
    <row r="142" spans="3:12">
      <c r="C142" s="31"/>
      <c r="D142" s="31"/>
      <c r="E142" s="31"/>
      <c r="F142" s="31"/>
      <c r="G142" s="31"/>
      <c r="H142" s="31"/>
      <c r="I142" s="31"/>
      <c r="J142" s="34"/>
      <c r="K142" s="34"/>
      <c r="L142" s="34"/>
    </row>
    <row r="143" spans="3:12">
      <c r="C143" s="31"/>
      <c r="D143" s="31"/>
      <c r="E143" s="31"/>
      <c r="F143" s="31"/>
      <c r="G143" s="31"/>
      <c r="H143" s="31"/>
      <c r="I143" s="31"/>
      <c r="J143" s="34"/>
      <c r="K143" s="34"/>
      <c r="L143" s="34"/>
    </row>
    <row r="144" spans="3:12">
      <c r="C144" s="31"/>
      <c r="D144" s="31"/>
      <c r="E144" s="31"/>
      <c r="F144" s="31"/>
      <c r="G144" s="31"/>
      <c r="H144" s="31"/>
      <c r="I144" s="31"/>
      <c r="J144" s="34"/>
      <c r="K144" s="34"/>
      <c r="L144" s="34"/>
    </row>
    <row r="145" spans="3:12">
      <c r="C145" s="31"/>
      <c r="D145" s="31"/>
      <c r="E145" s="31"/>
      <c r="F145" s="31"/>
      <c r="G145" s="31"/>
      <c r="H145" s="31"/>
      <c r="I145" s="31"/>
      <c r="J145" s="34"/>
      <c r="K145" s="34"/>
      <c r="L145" s="34"/>
    </row>
    <row r="146" spans="3:12">
      <c r="C146" s="31"/>
      <c r="D146" s="31"/>
      <c r="E146" s="31"/>
      <c r="F146" s="31"/>
      <c r="G146" s="31"/>
      <c r="H146" s="31"/>
      <c r="I146" s="31"/>
      <c r="J146" s="34"/>
      <c r="K146" s="34"/>
      <c r="L146" s="34"/>
    </row>
    <row r="147" spans="3:12">
      <c r="C147" s="31"/>
      <c r="D147" s="31"/>
      <c r="E147" s="31"/>
      <c r="F147" s="31"/>
      <c r="G147" s="31"/>
      <c r="H147" s="31"/>
      <c r="I147" s="31"/>
      <c r="J147" s="34"/>
      <c r="K147" s="34"/>
      <c r="L147" s="34"/>
    </row>
    <row r="148" spans="3:12">
      <c r="C148" s="31"/>
      <c r="D148" s="31"/>
      <c r="E148" s="31"/>
      <c r="F148" s="31"/>
      <c r="G148" s="31"/>
      <c r="H148" s="31"/>
      <c r="I148" s="31"/>
      <c r="J148" s="34"/>
      <c r="K148" s="34"/>
      <c r="L148" s="34"/>
    </row>
    <row r="149" spans="3:12">
      <c r="C149" s="31"/>
      <c r="D149" s="31"/>
      <c r="E149" s="31"/>
      <c r="F149" s="31"/>
      <c r="G149" s="31"/>
      <c r="H149" s="31"/>
      <c r="I149" s="31"/>
      <c r="J149" s="34"/>
      <c r="K149" s="34"/>
      <c r="L149" s="34"/>
    </row>
    <row r="150" spans="3:12">
      <c r="C150" s="31"/>
      <c r="D150" s="31"/>
      <c r="E150" s="31"/>
      <c r="F150" s="31"/>
      <c r="G150" s="31"/>
      <c r="H150" s="31"/>
      <c r="I150" s="31"/>
      <c r="J150" s="34"/>
      <c r="K150" s="34"/>
      <c r="L150" s="34"/>
    </row>
    <row r="151" spans="3:12">
      <c r="C151" s="31"/>
      <c r="D151" s="31"/>
      <c r="E151" s="31"/>
      <c r="F151" s="31"/>
      <c r="G151" s="31"/>
      <c r="H151" s="31"/>
      <c r="I151" s="31"/>
      <c r="J151" s="34"/>
      <c r="K151" s="34"/>
      <c r="L151" s="34"/>
    </row>
    <row r="152" spans="3:12">
      <c r="C152" s="31"/>
      <c r="D152" s="31"/>
      <c r="E152" s="31"/>
      <c r="F152" s="31"/>
      <c r="G152" s="31"/>
      <c r="H152" s="31"/>
      <c r="I152" s="31"/>
      <c r="J152" s="34"/>
      <c r="K152" s="34"/>
      <c r="L152" s="34"/>
    </row>
    <row r="153" spans="3:12">
      <c r="C153" s="31"/>
      <c r="D153" s="31"/>
      <c r="E153" s="31"/>
      <c r="F153" s="31"/>
      <c r="G153" s="31"/>
      <c r="H153" s="31"/>
      <c r="I153" s="31"/>
      <c r="J153" s="34"/>
      <c r="K153" s="34"/>
      <c r="L153" s="34"/>
    </row>
    <row r="154" spans="3:12">
      <c r="C154" s="31"/>
      <c r="D154" s="31"/>
      <c r="E154" s="31"/>
      <c r="F154" s="31"/>
      <c r="G154" s="31"/>
      <c r="H154" s="31"/>
      <c r="I154" s="31"/>
      <c r="J154" s="34"/>
      <c r="K154" s="34"/>
      <c r="L154" s="34"/>
    </row>
    <row r="155" spans="3:12">
      <c r="C155" s="31"/>
      <c r="D155" s="31"/>
      <c r="E155" s="31"/>
      <c r="F155" s="31"/>
      <c r="G155" s="31"/>
      <c r="H155" s="31"/>
      <c r="I155" s="31"/>
      <c r="J155" s="34"/>
      <c r="K155" s="34"/>
      <c r="L155" s="34"/>
    </row>
    <row r="156" spans="3:12">
      <c r="C156" s="31"/>
      <c r="D156" s="31"/>
      <c r="E156" s="31"/>
      <c r="F156" s="31"/>
      <c r="G156" s="31"/>
      <c r="H156" s="31"/>
      <c r="I156" s="31"/>
      <c r="J156" s="34"/>
      <c r="K156" s="34"/>
      <c r="L156" s="34"/>
    </row>
    <row r="157" spans="3:12">
      <c r="C157" s="31"/>
      <c r="D157" s="31"/>
      <c r="E157" s="31"/>
      <c r="F157" s="31"/>
      <c r="G157" s="31"/>
      <c r="H157" s="31"/>
      <c r="I157" s="31"/>
      <c r="J157" s="34"/>
      <c r="K157" s="34"/>
      <c r="L157" s="34"/>
    </row>
    <row r="158" spans="3:12">
      <c r="C158" s="31"/>
      <c r="D158" s="31"/>
      <c r="E158" s="31"/>
      <c r="F158" s="31"/>
      <c r="G158" s="31"/>
      <c r="H158" s="31"/>
      <c r="I158" s="31"/>
      <c r="J158" s="34"/>
      <c r="K158" s="34"/>
      <c r="L158" s="34"/>
    </row>
    <row r="159" spans="3:12">
      <c r="C159" s="31"/>
      <c r="D159" s="31"/>
      <c r="E159" s="31"/>
      <c r="F159" s="31"/>
      <c r="G159" s="31"/>
      <c r="H159" s="31"/>
      <c r="I159" s="31"/>
      <c r="J159" s="34"/>
      <c r="K159" s="34"/>
      <c r="L159" s="34"/>
    </row>
    <row r="160" spans="3:12">
      <c r="C160" s="31"/>
      <c r="D160" s="31"/>
      <c r="E160" s="31"/>
      <c r="F160" s="31"/>
      <c r="G160" s="31"/>
      <c r="H160" s="31"/>
      <c r="I160" s="31"/>
      <c r="J160" s="34"/>
      <c r="K160" s="34"/>
      <c r="L160" s="34"/>
    </row>
    <row r="161" spans="3:12">
      <c r="C161" s="31"/>
      <c r="D161" s="31"/>
      <c r="E161" s="31"/>
      <c r="F161" s="31"/>
      <c r="G161" s="31"/>
      <c r="H161" s="31"/>
      <c r="I161" s="31"/>
      <c r="J161" s="34"/>
      <c r="K161" s="34"/>
      <c r="L161" s="34"/>
    </row>
    <row r="162" spans="3:12">
      <c r="C162" s="31"/>
      <c r="D162" s="31"/>
      <c r="E162" s="31"/>
      <c r="F162" s="31"/>
      <c r="G162" s="31"/>
      <c r="H162" s="31"/>
      <c r="I162" s="31"/>
      <c r="J162" s="34"/>
      <c r="K162" s="34"/>
      <c r="L162" s="34"/>
    </row>
    <row r="163" spans="3:12">
      <c r="C163" s="31"/>
      <c r="D163" s="31"/>
      <c r="E163" s="31"/>
      <c r="F163" s="31"/>
      <c r="G163" s="31"/>
      <c r="H163" s="31"/>
      <c r="I163" s="31"/>
      <c r="J163" s="34"/>
      <c r="K163" s="34"/>
      <c r="L163" s="34"/>
    </row>
    <row r="164" spans="3:12">
      <c r="C164" s="31"/>
      <c r="D164" s="31"/>
      <c r="E164" s="31"/>
      <c r="F164" s="31"/>
      <c r="G164" s="31"/>
      <c r="H164" s="31"/>
      <c r="I164" s="31"/>
      <c r="J164" s="34"/>
      <c r="K164" s="34"/>
      <c r="L164" s="34"/>
    </row>
    <row r="165" spans="3:12">
      <c r="C165" s="31"/>
      <c r="D165" s="31"/>
      <c r="E165" s="31"/>
      <c r="F165" s="31"/>
      <c r="G165" s="31"/>
      <c r="H165" s="31"/>
      <c r="I165" s="31"/>
      <c r="J165" s="34"/>
      <c r="K165" s="34"/>
      <c r="L165" s="34"/>
    </row>
    <row r="166" spans="3:12">
      <c r="C166" s="31"/>
      <c r="D166" s="31"/>
      <c r="E166" s="31"/>
      <c r="F166" s="31"/>
      <c r="G166" s="31"/>
      <c r="H166" s="31"/>
      <c r="I166" s="31"/>
      <c r="J166" s="34"/>
      <c r="K166" s="34"/>
      <c r="L166" s="34"/>
    </row>
    <row r="167" spans="3:12">
      <c r="C167" s="31"/>
      <c r="D167" s="31"/>
      <c r="E167" s="31"/>
      <c r="F167" s="31"/>
      <c r="G167" s="31"/>
      <c r="H167" s="31"/>
      <c r="I167" s="31"/>
      <c r="J167" s="34"/>
      <c r="K167" s="34"/>
      <c r="L167" s="34"/>
    </row>
    <row r="168" spans="3:12">
      <c r="C168" s="31"/>
      <c r="D168" s="31"/>
      <c r="E168" s="31"/>
      <c r="F168" s="31"/>
      <c r="G168" s="31"/>
      <c r="H168" s="31"/>
      <c r="I168" s="31"/>
      <c r="J168" s="34"/>
      <c r="K168" s="34"/>
      <c r="L168" s="34"/>
    </row>
    <row r="169" spans="3:12">
      <c r="C169" s="31"/>
      <c r="D169" s="31"/>
      <c r="E169" s="31"/>
      <c r="F169" s="31"/>
      <c r="G169" s="31"/>
      <c r="H169" s="31"/>
      <c r="I169" s="31"/>
      <c r="J169" s="34"/>
      <c r="K169" s="34"/>
      <c r="L169" s="34"/>
    </row>
    <row r="170" spans="3:12">
      <c r="C170" s="31"/>
      <c r="D170" s="31"/>
      <c r="E170" s="31"/>
      <c r="F170" s="31"/>
      <c r="G170" s="31"/>
      <c r="H170" s="31"/>
      <c r="I170" s="31"/>
      <c r="J170" s="34"/>
      <c r="K170" s="34"/>
      <c r="L170" s="34"/>
    </row>
    <row r="171" spans="3:12">
      <c r="C171" s="31"/>
      <c r="D171" s="31"/>
      <c r="E171" s="31"/>
      <c r="F171" s="31"/>
      <c r="G171" s="31"/>
      <c r="H171" s="31"/>
      <c r="I171" s="31"/>
      <c r="J171" s="34"/>
      <c r="K171" s="34"/>
      <c r="L171" s="34"/>
    </row>
    <row r="172" spans="3:12">
      <c r="C172" s="31"/>
      <c r="D172" s="31"/>
      <c r="E172" s="31"/>
      <c r="F172" s="31"/>
      <c r="G172" s="31"/>
      <c r="H172" s="31"/>
      <c r="I172" s="31"/>
      <c r="J172" s="34"/>
      <c r="K172" s="34"/>
      <c r="L172" s="34"/>
    </row>
    <row r="173" spans="3:12">
      <c r="C173" s="31"/>
      <c r="D173" s="31"/>
      <c r="E173" s="31"/>
      <c r="F173" s="31"/>
      <c r="G173" s="31"/>
      <c r="H173" s="31"/>
      <c r="I173" s="31"/>
      <c r="J173" s="34"/>
      <c r="K173" s="34"/>
      <c r="L173" s="34"/>
    </row>
    <row r="174" spans="3:12">
      <c r="C174" s="31"/>
      <c r="D174" s="31"/>
      <c r="E174" s="31"/>
      <c r="F174" s="31"/>
      <c r="G174" s="31"/>
      <c r="H174" s="31"/>
      <c r="I174" s="31"/>
      <c r="J174" s="34"/>
      <c r="K174" s="34"/>
      <c r="L174" s="34"/>
    </row>
    <row r="175" spans="3:12">
      <c r="C175" s="31"/>
      <c r="D175" s="31"/>
      <c r="E175" s="31"/>
      <c r="F175" s="31"/>
      <c r="G175" s="31"/>
      <c r="H175" s="31"/>
      <c r="I175" s="31"/>
      <c r="J175" s="34"/>
      <c r="K175" s="34"/>
      <c r="L175" s="34"/>
    </row>
    <row r="176" spans="3:12">
      <c r="C176" s="31"/>
      <c r="D176" s="31"/>
      <c r="E176" s="31"/>
      <c r="F176" s="31"/>
      <c r="G176" s="31"/>
      <c r="H176" s="31"/>
      <c r="I176" s="31"/>
      <c r="J176" s="34"/>
      <c r="K176" s="34"/>
      <c r="L176" s="34"/>
    </row>
    <row r="177" spans="3:12">
      <c r="C177" s="31"/>
      <c r="D177" s="31"/>
      <c r="E177" s="31"/>
      <c r="F177" s="31"/>
      <c r="G177" s="31"/>
      <c r="H177" s="31"/>
      <c r="I177" s="31"/>
      <c r="J177" s="34"/>
      <c r="K177" s="34"/>
      <c r="L177" s="34"/>
    </row>
    <row r="178" spans="3:12">
      <c r="C178" s="31"/>
      <c r="D178" s="31"/>
      <c r="E178" s="31"/>
      <c r="F178" s="31"/>
      <c r="G178" s="31"/>
      <c r="H178" s="31"/>
      <c r="I178" s="31"/>
      <c r="J178" s="34"/>
      <c r="K178" s="34"/>
      <c r="L178" s="34"/>
    </row>
    <row r="179" spans="3:12">
      <c r="C179" s="31"/>
      <c r="D179" s="31"/>
      <c r="E179" s="31"/>
      <c r="F179" s="31"/>
      <c r="G179" s="31"/>
      <c r="H179" s="31"/>
      <c r="I179" s="31"/>
      <c r="J179" s="34"/>
      <c r="K179" s="34"/>
      <c r="L179" s="34"/>
    </row>
    <row r="180" spans="3:12">
      <c r="C180" s="31"/>
      <c r="D180" s="31"/>
      <c r="E180" s="31"/>
      <c r="F180" s="31"/>
      <c r="G180" s="31"/>
      <c r="H180" s="31"/>
      <c r="I180" s="31"/>
      <c r="J180" s="34"/>
      <c r="K180" s="34"/>
      <c r="L180" s="34"/>
    </row>
    <row r="181" spans="3:12">
      <c r="C181" s="31"/>
      <c r="D181" s="31"/>
      <c r="E181" s="31"/>
      <c r="F181" s="31"/>
      <c r="G181" s="31"/>
      <c r="H181" s="31"/>
      <c r="I181" s="31"/>
      <c r="J181" s="34"/>
      <c r="K181" s="34"/>
      <c r="L181" s="34"/>
    </row>
    <row r="182" spans="3:12">
      <c r="C182" s="31"/>
      <c r="D182" s="31"/>
      <c r="E182" s="31"/>
      <c r="F182" s="31"/>
      <c r="G182" s="31"/>
      <c r="H182" s="31"/>
      <c r="I182" s="31"/>
      <c r="J182" s="34"/>
      <c r="K182" s="34"/>
      <c r="L182" s="34"/>
    </row>
    <row r="183" spans="3:12">
      <c r="C183" s="31"/>
      <c r="D183" s="31"/>
      <c r="E183" s="31"/>
      <c r="F183" s="31"/>
      <c r="G183" s="31"/>
      <c r="H183" s="31"/>
      <c r="I183" s="31"/>
      <c r="J183" s="34"/>
      <c r="K183" s="34"/>
      <c r="L183" s="34"/>
    </row>
    <row r="184" spans="3:12">
      <c r="C184" s="31"/>
      <c r="D184" s="31"/>
      <c r="E184" s="31"/>
      <c r="F184" s="31"/>
      <c r="G184" s="31"/>
      <c r="H184" s="31"/>
      <c r="I184" s="31"/>
      <c r="J184" s="34"/>
      <c r="K184" s="34"/>
      <c r="L184" s="34"/>
    </row>
    <row r="185" spans="3:12">
      <c r="C185" s="31"/>
      <c r="D185" s="31"/>
      <c r="E185" s="31"/>
      <c r="F185" s="31"/>
      <c r="G185" s="31"/>
      <c r="H185" s="31"/>
      <c r="I185" s="31"/>
      <c r="J185" s="34"/>
      <c r="K185" s="34"/>
      <c r="L185" s="34"/>
    </row>
    <row r="186" spans="3:12">
      <c r="C186" s="31"/>
      <c r="D186" s="31"/>
      <c r="E186" s="31"/>
      <c r="F186" s="31"/>
      <c r="G186" s="31"/>
      <c r="H186" s="31"/>
      <c r="I186" s="31"/>
      <c r="J186" s="34"/>
      <c r="K186" s="34"/>
      <c r="L186" s="34"/>
    </row>
    <row r="187" spans="3:12">
      <c r="C187" s="31"/>
      <c r="D187" s="31"/>
      <c r="E187" s="31"/>
      <c r="F187" s="31"/>
      <c r="G187" s="31"/>
      <c r="H187" s="31"/>
      <c r="I187" s="31"/>
      <c r="J187" s="34"/>
      <c r="K187" s="34"/>
      <c r="L187" s="34"/>
    </row>
    <row r="188" spans="3:12">
      <c r="C188" s="31"/>
      <c r="D188" s="31"/>
      <c r="E188" s="31"/>
      <c r="F188" s="31"/>
      <c r="G188" s="31"/>
      <c r="H188" s="31"/>
      <c r="I188" s="31"/>
      <c r="J188" s="34"/>
      <c r="K188" s="34"/>
      <c r="L188" s="34"/>
    </row>
    <row r="189" spans="3:12">
      <c r="C189" s="31"/>
      <c r="D189" s="31"/>
      <c r="E189" s="31"/>
      <c r="F189" s="31"/>
      <c r="G189" s="31"/>
      <c r="H189" s="31"/>
      <c r="I189" s="31"/>
      <c r="J189" s="34"/>
      <c r="K189" s="34"/>
      <c r="L189" s="34"/>
    </row>
    <row r="190" spans="3:12">
      <c r="C190" s="31"/>
      <c r="D190" s="31"/>
      <c r="E190" s="31"/>
      <c r="F190" s="31"/>
      <c r="G190" s="31"/>
      <c r="H190" s="31"/>
      <c r="I190" s="31"/>
      <c r="J190" s="34"/>
      <c r="K190" s="34"/>
      <c r="L190" s="34"/>
    </row>
    <row r="191" spans="3:12">
      <c r="C191" s="31"/>
      <c r="D191" s="31"/>
      <c r="E191" s="31"/>
      <c r="F191" s="31"/>
      <c r="G191" s="31"/>
      <c r="H191" s="31"/>
      <c r="I191" s="31"/>
      <c r="J191" s="34"/>
      <c r="K191" s="34"/>
      <c r="L191" s="34"/>
    </row>
    <row r="192" spans="3:12">
      <c r="C192" s="31"/>
      <c r="D192" s="31"/>
      <c r="E192" s="31"/>
      <c r="F192" s="31"/>
      <c r="G192" s="31"/>
      <c r="H192" s="31"/>
      <c r="I192" s="31"/>
      <c r="J192" s="34"/>
      <c r="K192" s="34"/>
      <c r="L192" s="34"/>
    </row>
    <row r="193" spans="3:12">
      <c r="C193" s="31"/>
      <c r="D193" s="31"/>
      <c r="E193" s="31"/>
      <c r="F193" s="31"/>
      <c r="G193" s="31"/>
      <c r="H193" s="31"/>
      <c r="I193" s="31"/>
      <c r="J193" s="34"/>
      <c r="K193" s="34"/>
      <c r="L193" s="34"/>
    </row>
    <row r="194" spans="3:12">
      <c r="C194" s="31"/>
      <c r="D194" s="31"/>
      <c r="E194" s="31"/>
      <c r="F194" s="31"/>
      <c r="G194" s="31"/>
      <c r="H194" s="31"/>
      <c r="I194" s="31"/>
      <c r="J194" s="34"/>
      <c r="K194" s="34"/>
      <c r="L194" s="34"/>
    </row>
    <row r="195" spans="3:12">
      <c r="C195" s="31"/>
      <c r="D195" s="31"/>
      <c r="E195" s="31"/>
      <c r="F195" s="31"/>
      <c r="G195" s="31"/>
      <c r="H195" s="31"/>
      <c r="I195" s="31"/>
      <c r="J195" s="34"/>
      <c r="K195" s="34"/>
      <c r="L195" s="34"/>
    </row>
    <row r="196" spans="3:12">
      <c r="C196" s="31"/>
      <c r="D196" s="31"/>
      <c r="E196" s="31"/>
      <c r="F196" s="31"/>
      <c r="G196" s="31"/>
      <c r="H196" s="31"/>
      <c r="I196" s="31"/>
      <c r="J196" s="34"/>
      <c r="K196" s="34"/>
      <c r="L196" s="34"/>
    </row>
    <row r="197" spans="3:12">
      <c r="C197" s="31"/>
      <c r="D197" s="31"/>
      <c r="E197" s="31"/>
      <c r="F197" s="31"/>
      <c r="G197" s="31"/>
      <c r="H197" s="31"/>
      <c r="I197" s="31"/>
      <c r="J197" s="34"/>
      <c r="K197" s="34"/>
      <c r="L197" s="34"/>
    </row>
    <row r="198" spans="3:12">
      <c r="C198" s="31"/>
      <c r="D198" s="31"/>
      <c r="E198" s="31"/>
      <c r="F198" s="31"/>
      <c r="G198" s="31"/>
      <c r="H198" s="31"/>
      <c r="I198" s="31"/>
      <c r="J198" s="34"/>
      <c r="K198" s="34"/>
      <c r="L198" s="34"/>
    </row>
    <row r="199" spans="3:12">
      <c r="C199" s="31"/>
      <c r="D199" s="31"/>
      <c r="E199" s="31"/>
      <c r="F199" s="31"/>
      <c r="G199" s="31"/>
      <c r="H199" s="31"/>
      <c r="I199" s="31"/>
      <c r="J199" s="34"/>
      <c r="K199" s="34"/>
      <c r="L199" s="34"/>
    </row>
    <row r="200" spans="3:12">
      <c r="C200" s="31"/>
      <c r="D200" s="31"/>
      <c r="E200" s="31"/>
      <c r="F200" s="31"/>
      <c r="G200" s="31"/>
      <c r="H200" s="31"/>
      <c r="I200" s="31"/>
      <c r="J200" s="34"/>
      <c r="K200" s="34"/>
      <c r="L200" s="34"/>
    </row>
    <row r="201" spans="3:12">
      <c r="C201" s="31"/>
      <c r="D201" s="31"/>
      <c r="E201" s="31"/>
      <c r="F201" s="31"/>
      <c r="G201" s="31"/>
      <c r="H201" s="31"/>
      <c r="I201" s="31"/>
      <c r="J201" s="34"/>
      <c r="K201" s="34"/>
      <c r="L201" s="34"/>
    </row>
    <row r="202" spans="3:12">
      <c r="C202" s="31"/>
      <c r="D202" s="31"/>
      <c r="E202" s="31"/>
      <c r="F202" s="31"/>
      <c r="G202" s="31"/>
      <c r="H202" s="31"/>
      <c r="I202" s="31"/>
      <c r="J202" s="34"/>
      <c r="K202" s="34"/>
      <c r="L202" s="34"/>
    </row>
    <row r="203" spans="3:12">
      <c r="C203" s="31"/>
      <c r="D203" s="31"/>
      <c r="E203" s="31"/>
      <c r="F203" s="31"/>
      <c r="G203" s="31"/>
      <c r="H203" s="31"/>
      <c r="I203" s="31"/>
      <c r="J203" s="34"/>
      <c r="K203" s="34"/>
      <c r="L203" s="34"/>
    </row>
    <row r="204" spans="3:12">
      <c r="C204" s="31"/>
      <c r="D204" s="31"/>
      <c r="E204" s="31"/>
      <c r="F204" s="31"/>
      <c r="G204" s="31"/>
      <c r="H204" s="31"/>
      <c r="I204" s="31"/>
      <c r="J204" s="34"/>
      <c r="K204" s="34"/>
      <c r="L204" s="34"/>
    </row>
    <row r="205" spans="3:12">
      <c r="C205" s="31"/>
      <c r="D205" s="31"/>
      <c r="E205" s="31"/>
      <c r="F205" s="31"/>
      <c r="G205" s="31"/>
      <c r="H205" s="31"/>
      <c r="I205" s="31"/>
      <c r="J205" s="34"/>
      <c r="K205" s="34"/>
      <c r="L205" s="34"/>
    </row>
    <row r="206" spans="3:12">
      <c r="C206" s="31"/>
      <c r="D206" s="31"/>
      <c r="E206" s="31"/>
      <c r="F206" s="31"/>
      <c r="G206" s="31"/>
      <c r="H206" s="31"/>
      <c r="I206" s="31"/>
      <c r="J206" s="34"/>
      <c r="K206" s="34"/>
      <c r="L206" s="34"/>
    </row>
    <row r="207" spans="3:12">
      <c r="C207" s="31"/>
      <c r="D207" s="31"/>
      <c r="E207" s="31"/>
      <c r="F207" s="31"/>
      <c r="G207" s="31"/>
      <c r="H207" s="31"/>
      <c r="I207" s="31"/>
      <c r="J207" s="34"/>
      <c r="K207" s="34"/>
      <c r="L207" s="34"/>
    </row>
    <row r="208" spans="3:12">
      <c r="C208" s="31"/>
      <c r="D208" s="31"/>
      <c r="E208" s="31"/>
      <c r="F208" s="31"/>
      <c r="G208" s="31"/>
      <c r="H208" s="31"/>
      <c r="I208" s="31"/>
      <c r="J208" s="34"/>
      <c r="K208" s="34"/>
      <c r="L208" s="34"/>
    </row>
    <row r="209" spans="3:12">
      <c r="C209" s="31"/>
      <c r="D209" s="31"/>
      <c r="E209" s="31"/>
      <c r="F209" s="31"/>
      <c r="G209" s="31"/>
      <c r="H209" s="31"/>
      <c r="I209" s="31"/>
      <c r="J209" s="34"/>
      <c r="K209" s="34"/>
      <c r="L209" s="34"/>
    </row>
    <row r="210" spans="3:12">
      <c r="C210" s="31"/>
      <c r="D210" s="31"/>
      <c r="E210" s="31"/>
      <c r="F210" s="31"/>
      <c r="G210" s="31"/>
      <c r="H210" s="31"/>
      <c r="I210" s="31"/>
      <c r="J210" s="34"/>
      <c r="K210" s="34"/>
      <c r="L210" s="34"/>
    </row>
    <row r="211" spans="3:12">
      <c r="C211" s="31"/>
      <c r="D211" s="31"/>
      <c r="E211" s="31"/>
      <c r="F211" s="31"/>
      <c r="G211" s="31"/>
      <c r="H211" s="31"/>
      <c r="I211" s="31"/>
      <c r="J211" s="34"/>
      <c r="K211" s="34"/>
      <c r="L211" s="34"/>
    </row>
    <row r="212" spans="3:12">
      <c r="C212" s="31"/>
      <c r="D212" s="31"/>
      <c r="E212" s="31"/>
      <c r="F212" s="31"/>
      <c r="G212" s="31"/>
      <c r="H212" s="31"/>
      <c r="I212" s="31"/>
      <c r="J212" s="34"/>
      <c r="K212" s="34"/>
      <c r="L212" s="34"/>
    </row>
    <row r="213" spans="3:12">
      <c r="C213" s="31"/>
      <c r="D213" s="31"/>
      <c r="E213" s="31"/>
      <c r="F213" s="31"/>
      <c r="G213" s="31"/>
      <c r="H213" s="31"/>
      <c r="I213" s="31"/>
      <c r="J213" s="34"/>
      <c r="K213" s="34"/>
      <c r="L213" s="34"/>
    </row>
    <row r="214" spans="3:12">
      <c r="C214" s="31"/>
      <c r="D214" s="31"/>
      <c r="E214" s="31"/>
      <c r="F214" s="31"/>
      <c r="G214" s="31"/>
      <c r="H214" s="31"/>
      <c r="I214" s="31"/>
      <c r="J214" s="34"/>
      <c r="K214" s="34"/>
      <c r="L214" s="34"/>
    </row>
    <row r="215" spans="3:12">
      <c r="C215" s="31"/>
      <c r="D215" s="31"/>
      <c r="E215" s="31"/>
      <c r="F215" s="31"/>
      <c r="G215" s="31"/>
      <c r="H215" s="31"/>
      <c r="I215" s="31"/>
      <c r="J215" s="34"/>
      <c r="K215" s="34"/>
      <c r="L215" s="34"/>
    </row>
    <row r="216" spans="3:12">
      <c r="C216" s="31"/>
      <c r="D216" s="31"/>
      <c r="E216" s="31"/>
      <c r="F216" s="31"/>
      <c r="G216" s="31"/>
      <c r="H216" s="31"/>
      <c r="I216" s="31"/>
      <c r="J216" s="34"/>
      <c r="K216" s="34"/>
      <c r="L216" s="34"/>
    </row>
    <row r="217" spans="3:12">
      <c r="C217" s="31"/>
      <c r="D217" s="31"/>
      <c r="E217" s="31"/>
      <c r="F217" s="31"/>
      <c r="G217" s="31"/>
      <c r="H217" s="31"/>
      <c r="I217" s="31"/>
      <c r="J217" s="34"/>
      <c r="K217" s="34"/>
      <c r="L217" s="34"/>
    </row>
    <row r="218" spans="3:12">
      <c r="C218" s="31"/>
      <c r="D218" s="31"/>
      <c r="E218" s="31"/>
      <c r="F218" s="31"/>
      <c r="G218" s="31"/>
      <c r="H218" s="31"/>
      <c r="I218" s="31"/>
      <c r="J218" s="34"/>
      <c r="K218" s="34"/>
      <c r="L218" s="34"/>
    </row>
    <row r="219" spans="3:12">
      <c r="C219" s="31"/>
      <c r="D219" s="31"/>
      <c r="E219" s="31"/>
      <c r="F219" s="31"/>
      <c r="G219" s="31"/>
      <c r="H219" s="31"/>
      <c r="I219" s="31"/>
      <c r="J219" s="34"/>
      <c r="K219" s="34"/>
      <c r="L219" s="34"/>
    </row>
    <row r="220" spans="3:12">
      <c r="C220" s="31"/>
      <c r="D220" s="31"/>
      <c r="E220" s="31"/>
      <c r="F220" s="31"/>
      <c r="G220" s="31"/>
      <c r="H220" s="31"/>
      <c r="I220" s="31"/>
      <c r="J220" s="34"/>
      <c r="K220" s="34"/>
      <c r="L220" s="34"/>
    </row>
    <row r="221" spans="3:12">
      <c r="C221" s="31"/>
      <c r="D221" s="31"/>
      <c r="E221" s="31"/>
      <c r="F221" s="31"/>
      <c r="G221" s="31"/>
      <c r="H221" s="31"/>
      <c r="I221" s="31"/>
      <c r="J221" s="34"/>
      <c r="K221" s="34"/>
      <c r="L221" s="34"/>
    </row>
    <row r="222" spans="3:12">
      <c r="C222" s="31"/>
      <c r="D222" s="31"/>
      <c r="E222" s="31"/>
      <c r="F222" s="31"/>
      <c r="G222" s="31"/>
      <c r="H222" s="31"/>
      <c r="I222" s="31"/>
      <c r="J222" s="34"/>
      <c r="K222" s="34"/>
      <c r="L222" s="34"/>
    </row>
    <row r="223" spans="3:12">
      <c r="C223" s="31"/>
      <c r="D223" s="31"/>
      <c r="E223" s="31"/>
      <c r="F223" s="31"/>
      <c r="G223" s="31"/>
      <c r="H223" s="31"/>
      <c r="I223" s="31"/>
      <c r="J223" s="34"/>
      <c r="K223" s="34"/>
      <c r="L223" s="34"/>
    </row>
    <row r="224" spans="3:12">
      <c r="C224" s="31"/>
      <c r="D224" s="31"/>
      <c r="E224" s="31"/>
      <c r="F224" s="31"/>
      <c r="G224" s="31"/>
      <c r="H224" s="31"/>
      <c r="I224" s="31"/>
      <c r="J224" s="34"/>
      <c r="K224" s="34"/>
      <c r="L224" s="34"/>
    </row>
    <row r="225" spans="3:12">
      <c r="C225" s="31"/>
      <c r="D225" s="31"/>
      <c r="E225" s="31"/>
      <c r="F225" s="31"/>
      <c r="G225" s="31"/>
      <c r="H225" s="31"/>
      <c r="I225" s="31"/>
      <c r="J225" s="34"/>
      <c r="K225" s="34"/>
      <c r="L225" s="34"/>
    </row>
    <row r="226" spans="3:12">
      <c r="C226" s="31"/>
      <c r="D226" s="31"/>
      <c r="E226" s="31"/>
      <c r="F226" s="31"/>
      <c r="G226" s="31"/>
      <c r="H226" s="31"/>
      <c r="I226" s="31"/>
      <c r="J226" s="34"/>
      <c r="K226" s="34"/>
      <c r="L226" s="34"/>
    </row>
    <row r="227" spans="3:12">
      <c r="C227" s="31"/>
      <c r="D227" s="31"/>
      <c r="E227" s="31"/>
      <c r="F227" s="31"/>
      <c r="G227" s="31"/>
      <c r="H227" s="31"/>
      <c r="I227" s="31"/>
      <c r="J227" s="34"/>
      <c r="K227" s="34"/>
      <c r="L227" s="34"/>
    </row>
    <row r="228" spans="3:12">
      <c r="C228" s="31"/>
      <c r="D228" s="31"/>
      <c r="E228" s="31"/>
      <c r="F228" s="31"/>
      <c r="G228" s="31"/>
      <c r="H228" s="31"/>
      <c r="I228" s="31"/>
      <c r="J228" s="34"/>
      <c r="K228" s="34"/>
      <c r="L228" s="34"/>
    </row>
    <row r="229" spans="3:12">
      <c r="C229" s="31"/>
      <c r="D229" s="31"/>
      <c r="E229" s="31"/>
      <c r="F229" s="31"/>
      <c r="G229" s="31"/>
      <c r="H229" s="31"/>
      <c r="I229" s="31"/>
      <c r="J229" s="34"/>
      <c r="K229" s="34"/>
      <c r="L229" s="34"/>
    </row>
    <row r="230" spans="3:12">
      <c r="C230" s="31"/>
      <c r="D230" s="31"/>
      <c r="E230" s="31"/>
      <c r="F230" s="31"/>
      <c r="G230" s="31"/>
      <c r="H230" s="31"/>
      <c r="I230" s="31"/>
      <c r="J230" s="34"/>
      <c r="K230" s="34"/>
      <c r="L230" s="34"/>
    </row>
    <row r="231" spans="3:12">
      <c r="C231" s="31"/>
      <c r="D231" s="31"/>
      <c r="E231" s="31"/>
      <c r="F231" s="31"/>
      <c r="G231" s="31"/>
      <c r="H231" s="31"/>
      <c r="I231" s="31"/>
      <c r="J231" s="34"/>
      <c r="K231" s="34"/>
      <c r="L231" s="34"/>
    </row>
    <row r="232" spans="3:12">
      <c r="C232" s="31"/>
      <c r="D232" s="31"/>
      <c r="E232" s="31"/>
      <c r="F232" s="31"/>
      <c r="G232" s="31"/>
      <c r="H232" s="31"/>
      <c r="I232" s="31"/>
      <c r="J232" s="34"/>
      <c r="K232" s="34"/>
      <c r="L232" s="34"/>
    </row>
    <row r="233" spans="3:12">
      <c r="C233" s="31"/>
      <c r="D233" s="31"/>
      <c r="E233" s="31"/>
      <c r="F233" s="31"/>
      <c r="G233" s="31"/>
      <c r="H233" s="31"/>
      <c r="I233" s="31"/>
      <c r="J233" s="34"/>
      <c r="K233" s="34"/>
      <c r="L233" s="34"/>
    </row>
    <row r="234" spans="3:12">
      <c r="C234" s="31"/>
      <c r="D234" s="31"/>
      <c r="E234" s="31"/>
      <c r="F234" s="31"/>
      <c r="G234" s="31"/>
      <c r="H234" s="31"/>
      <c r="I234" s="31"/>
      <c r="J234" s="34"/>
      <c r="K234" s="34"/>
      <c r="L234" s="34"/>
    </row>
    <row r="235" spans="3:12">
      <c r="C235" s="31"/>
      <c r="D235" s="31"/>
      <c r="E235" s="31"/>
      <c r="F235" s="31"/>
      <c r="G235" s="31"/>
      <c r="H235" s="31"/>
      <c r="I235" s="31"/>
      <c r="J235" s="34"/>
      <c r="K235" s="34"/>
      <c r="L235" s="34"/>
    </row>
    <row r="236" spans="3:12">
      <c r="C236" s="31"/>
      <c r="D236" s="31"/>
      <c r="E236" s="31"/>
      <c r="F236" s="31"/>
      <c r="G236" s="31"/>
      <c r="H236" s="31"/>
      <c r="I236" s="31"/>
      <c r="J236" s="34"/>
      <c r="K236" s="34"/>
      <c r="L236" s="34"/>
    </row>
    <row r="237" spans="3:12">
      <c r="C237" s="31"/>
      <c r="D237" s="31"/>
      <c r="E237" s="31"/>
      <c r="F237" s="31"/>
      <c r="G237" s="31"/>
      <c r="H237" s="31"/>
      <c r="I237" s="31"/>
      <c r="J237" s="34"/>
      <c r="K237" s="34"/>
      <c r="L237" s="34"/>
    </row>
    <row r="238" spans="3:12">
      <c r="C238" s="31"/>
      <c r="D238" s="31"/>
      <c r="E238" s="31"/>
      <c r="F238" s="31"/>
      <c r="G238" s="31"/>
      <c r="H238" s="31"/>
      <c r="I238" s="31"/>
      <c r="J238" s="34"/>
      <c r="K238" s="34"/>
      <c r="L238" s="34"/>
    </row>
    <row r="239" spans="3:12">
      <c r="C239" s="31"/>
      <c r="D239" s="31"/>
      <c r="E239" s="31"/>
      <c r="F239" s="31"/>
      <c r="G239" s="31"/>
      <c r="H239" s="31"/>
      <c r="I239" s="31"/>
      <c r="J239" s="34"/>
      <c r="K239" s="34"/>
      <c r="L239" s="34"/>
    </row>
    <row r="240" spans="3:12">
      <c r="C240" s="31"/>
      <c r="D240" s="31"/>
      <c r="E240" s="31"/>
      <c r="F240" s="31"/>
      <c r="G240" s="31"/>
      <c r="H240" s="31"/>
      <c r="I240" s="31"/>
      <c r="J240" s="34"/>
      <c r="K240" s="34"/>
      <c r="L240" s="34"/>
    </row>
    <row r="241" spans="3:12">
      <c r="C241" s="31"/>
      <c r="D241" s="31"/>
      <c r="E241" s="31"/>
      <c r="F241" s="31"/>
      <c r="G241" s="31"/>
      <c r="H241" s="31"/>
      <c r="I241" s="31"/>
      <c r="J241" s="34"/>
      <c r="K241" s="34"/>
      <c r="L241" s="34"/>
    </row>
    <row r="242" spans="3:12">
      <c r="C242" s="31"/>
      <c r="D242" s="31"/>
      <c r="E242" s="31"/>
      <c r="F242" s="31"/>
      <c r="G242" s="31"/>
      <c r="H242" s="31"/>
      <c r="I242" s="31"/>
      <c r="J242" s="34"/>
      <c r="K242" s="34"/>
      <c r="L242" s="34"/>
    </row>
    <row r="243" spans="3:12">
      <c r="C243" s="31"/>
      <c r="D243" s="31"/>
      <c r="E243" s="31"/>
      <c r="F243" s="31"/>
      <c r="G243" s="31"/>
      <c r="H243" s="31"/>
      <c r="I243" s="31"/>
      <c r="J243" s="34"/>
      <c r="K243" s="34"/>
      <c r="L243" s="34"/>
    </row>
    <row r="244" spans="3:12">
      <c r="C244" s="31"/>
      <c r="D244" s="31"/>
      <c r="E244" s="31"/>
      <c r="F244" s="31"/>
      <c r="G244" s="31"/>
      <c r="H244" s="31"/>
      <c r="I244" s="31"/>
      <c r="J244" s="34"/>
      <c r="K244" s="34"/>
      <c r="L244" s="34"/>
    </row>
    <row r="245" spans="3:12">
      <c r="C245" s="31"/>
      <c r="D245" s="31"/>
      <c r="E245" s="31"/>
      <c r="F245" s="31"/>
      <c r="G245" s="31"/>
      <c r="H245" s="31"/>
      <c r="I245" s="31"/>
      <c r="J245" s="34"/>
      <c r="K245" s="34"/>
      <c r="L245" s="34"/>
    </row>
    <row r="246" spans="3:12">
      <c r="C246" s="31"/>
      <c r="D246" s="31"/>
      <c r="E246" s="31"/>
      <c r="F246" s="31"/>
      <c r="G246" s="31"/>
      <c r="H246" s="31"/>
      <c r="I246" s="31"/>
      <c r="J246" s="34"/>
      <c r="K246" s="34"/>
      <c r="L246" s="34"/>
    </row>
    <row r="247" spans="3:12">
      <c r="C247" s="31"/>
      <c r="D247" s="31"/>
      <c r="E247" s="31"/>
      <c r="F247" s="31"/>
      <c r="G247" s="31"/>
      <c r="H247" s="31"/>
      <c r="I247" s="31"/>
      <c r="J247" s="34"/>
      <c r="K247" s="34"/>
      <c r="L247" s="34"/>
    </row>
    <row r="248" spans="3:12">
      <c r="C248" s="31"/>
      <c r="D248" s="31"/>
      <c r="E248" s="31"/>
      <c r="F248" s="31"/>
      <c r="G248" s="31"/>
      <c r="H248" s="31"/>
      <c r="I248" s="31"/>
      <c r="J248" s="34"/>
      <c r="K248" s="34"/>
      <c r="L248" s="34"/>
    </row>
    <row r="249" spans="3:12">
      <c r="C249" s="31"/>
      <c r="D249" s="31"/>
      <c r="E249" s="31"/>
      <c r="F249" s="31"/>
      <c r="G249" s="31"/>
      <c r="H249" s="31"/>
      <c r="I249" s="31"/>
      <c r="J249" s="34"/>
      <c r="K249" s="34"/>
      <c r="L249" s="34"/>
    </row>
    <row r="250" spans="3:12">
      <c r="C250" s="31"/>
      <c r="D250" s="31"/>
      <c r="E250" s="31"/>
      <c r="F250" s="31"/>
      <c r="G250" s="31"/>
      <c r="H250" s="31"/>
      <c r="I250" s="31"/>
      <c r="J250" s="34"/>
      <c r="K250" s="34"/>
      <c r="L250" s="34"/>
    </row>
    <row r="251" spans="3:12">
      <c r="C251" s="31"/>
      <c r="D251" s="31"/>
      <c r="E251" s="31"/>
      <c r="F251" s="31"/>
      <c r="G251" s="31"/>
      <c r="H251" s="31"/>
      <c r="I251" s="31"/>
      <c r="J251" s="34"/>
      <c r="K251" s="34"/>
      <c r="L251" s="34"/>
    </row>
    <row r="252" spans="3:12">
      <c r="C252" s="31"/>
      <c r="D252" s="31"/>
      <c r="E252" s="31"/>
      <c r="F252" s="31"/>
      <c r="G252" s="31"/>
      <c r="H252" s="31"/>
      <c r="I252" s="31"/>
      <c r="J252" s="34"/>
      <c r="K252" s="34"/>
      <c r="L252" s="34"/>
    </row>
    <row r="253" spans="3:12">
      <c r="C253" s="31"/>
      <c r="D253" s="31"/>
      <c r="E253" s="31"/>
      <c r="F253" s="31"/>
      <c r="G253" s="31"/>
      <c r="H253" s="31"/>
      <c r="I253" s="31"/>
      <c r="J253" s="34"/>
      <c r="K253" s="34"/>
      <c r="L253" s="34"/>
    </row>
    <row r="254" spans="3:12">
      <c r="C254" s="31"/>
      <c r="D254" s="31"/>
      <c r="E254" s="31"/>
      <c r="F254" s="31"/>
      <c r="G254" s="31"/>
      <c r="H254" s="31"/>
      <c r="I254" s="31"/>
      <c r="J254" s="34"/>
      <c r="K254" s="34"/>
      <c r="L254" s="34"/>
    </row>
    <row r="255" spans="3:12">
      <c r="C255" s="31"/>
      <c r="D255" s="31"/>
      <c r="E255" s="31"/>
      <c r="F255" s="31"/>
      <c r="G255" s="31"/>
      <c r="H255" s="31"/>
      <c r="I255" s="31"/>
      <c r="J255" s="34"/>
      <c r="K255" s="34"/>
      <c r="L255" s="34"/>
    </row>
    <row r="256" spans="3:12">
      <c r="C256" s="31"/>
      <c r="D256" s="31"/>
      <c r="E256" s="31"/>
      <c r="F256" s="31"/>
      <c r="G256" s="31"/>
      <c r="H256" s="31"/>
      <c r="I256" s="31"/>
      <c r="J256" s="34"/>
      <c r="K256" s="34"/>
      <c r="L256" s="34"/>
    </row>
    <row r="257" spans="3:12">
      <c r="C257" s="31"/>
      <c r="D257" s="31"/>
      <c r="E257" s="31"/>
      <c r="F257" s="31"/>
      <c r="G257" s="31"/>
      <c r="H257" s="31"/>
      <c r="I257" s="31"/>
      <c r="J257" s="31"/>
      <c r="K257" s="31"/>
      <c r="L257" s="31"/>
    </row>
    <row r="258" spans="3:12">
      <c r="C258" s="31"/>
      <c r="D258" s="31"/>
      <c r="E258" s="31"/>
      <c r="F258" s="31"/>
      <c r="G258" s="31"/>
      <c r="H258" s="31"/>
      <c r="I258" s="31"/>
      <c r="J258" s="31"/>
      <c r="K258" s="31"/>
      <c r="L258" s="31"/>
    </row>
    <row r="259" spans="3:12">
      <c r="C259" s="31"/>
      <c r="D259" s="31"/>
      <c r="E259" s="31"/>
      <c r="F259" s="31"/>
      <c r="G259" s="31"/>
      <c r="H259" s="31"/>
      <c r="I259" s="31"/>
      <c r="J259" s="31"/>
      <c r="K259" s="31"/>
      <c r="L259" s="31"/>
    </row>
    <row r="260" spans="3:12">
      <c r="C260" s="31"/>
      <c r="D260" s="31"/>
      <c r="E260" s="31"/>
      <c r="F260" s="31"/>
      <c r="G260" s="31"/>
      <c r="H260" s="31"/>
      <c r="I260" s="31"/>
      <c r="J260" s="31"/>
      <c r="K260" s="31"/>
      <c r="L260" s="31"/>
    </row>
    <row r="261" spans="3:12">
      <c r="C261" s="31"/>
      <c r="D261" s="31"/>
      <c r="E261" s="31"/>
      <c r="F261" s="31"/>
      <c r="G261" s="31"/>
      <c r="H261" s="31"/>
      <c r="I261" s="31"/>
      <c r="J261" s="31"/>
      <c r="K261" s="31"/>
      <c r="L261" s="31"/>
    </row>
    <row r="262" spans="3:12">
      <c r="C262" s="31"/>
      <c r="D262" s="31"/>
      <c r="E262" s="31"/>
      <c r="F262" s="31"/>
      <c r="G262" s="31"/>
      <c r="H262" s="31"/>
      <c r="I262" s="31"/>
      <c r="J262" s="31"/>
      <c r="K262" s="31"/>
      <c r="L262" s="31"/>
    </row>
    <row r="263" spans="3:12">
      <c r="C263" s="31"/>
      <c r="D263" s="31"/>
      <c r="E263" s="31"/>
      <c r="F263" s="31"/>
      <c r="G263" s="31"/>
      <c r="H263" s="31"/>
      <c r="I263" s="31"/>
      <c r="J263" s="31"/>
      <c r="K263" s="31"/>
      <c r="L263" s="31"/>
    </row>
    <row r="264" spans="3:12">
      <c r="C264" s="31"/>
      <c r="D264" s="31"/>
      <c r="E264" s="31"/>
      <c r="F264" s="31"/>
      <c r="G264" s="31"/>
      <c r="H264" s="31"/>
      <c r="I264" s="31"/>
      <c r="J264" s="31"/>
      <c r="K264" s="31"/>
      <c r="L264" s="31"/>
    </row>
    <row r="265" spans="3:12">
      <c r="C265" s="31"/>
      <c r="D265" s="31"/>
      <c r="E265" s="31"/>
      <c r="F265" s="31"/>
      <c r="G265" s="31"/>
      <c r="H265" s="31"/>
      <c r="I265" s="31"/>
      <c r="J265" s="31"/>
      <c r="K265" s="31"/>
      <c r="L265" s="31"/>
    </row>
    <row r="266" spans="3:12">
      <c r="C266" s="31"/>
      <c r="D266" s="31"/>
      <c r="E266" s="31"/>
      <c r="F266" s="31"/>
      <c r="G266" s="31"/>
      <c r="H266" s="31"/>
      <c r="I266" s="31"/>
      <c r="J266" s="31"/>
      <c r="K266" s="31"/>
      <c r="L266" s="31"/>
    </row>
    <row r="267" spans="3:12">
      <c r="C267" s="31"/>
      <c r="D267" s="31"/>
      <c r="E267" s="31"/>
      <c r="F267" s="31"/>
      <c r="G267" s="31"/>
      <c r="H267" s="31"/>
      <c r="I267" s="31"/>
      <c r="J267" s="31"/>
      <c r="K267" s="31"/>
      <c r="L267" s="31"/>
    </row>
    <row r="268" spans="3:12">
      <c r="C268" s="31"/>
      <c r="D268" s="31"/>
      <c r="E268" s="31"/>
      <c r="F268" s="31"/>
      <c r="G268" s="31"/>
      <c r="H268" s="31"/>
      <c r="I268" s="31"/>
      <c r="J268" s="31"/>
      <c r="K268" s="31"/>
      <c r="L268" s="31"/>
    </row>
    <row r="269" spans="3:12">
      <c r="C269" s="31"/>
      <c r="D269" s="31"/>
      <c r="E269" s="31"/>
      <c r="F269" s="31"/>
      <c r="G269" s="31"/>
      <c r="H269" s="31"/>
      <c r="I269" s="31"/>
      <c r="J269" s="31"/>
      <c r="K269" s="31"/>
      <c r="L269" s="31"/>
    </row>
    <row r="270" spans="3:12">
      <c r="C270" s="31"/>
      <c r="D270" s="31"/>
      <c r="E270" s="31"/>
      <c r="F270" s="31"/>
      <c r="G270" s="31"/>
      <c r="H270" s="31"/>
      <c r="I270" s="31"/>
      <c r="J270" s="31"/>
      <c r="K270" s="31"/>
      <c r="L270" s="31"/>
    </row>
    <row r="271" spans="3:12">
      <c r="C271" s="31"/>
      <c r="D271" s="31"/>
      <c r="E271" s="31"/>
      <c r="F271" s="31"/>
      <c r="G271" s="31"/>
      <c r="H271" s="31"/>
      <c r="I271" s="31"/>
      <c r="J271" s="31"/>
      <c r="K271" s="31"/>
      <c r="L271" s="31"/>
    </row>
    <row r="272" spans="3:12">
      <c r="C272" s="31"/>
      <c r="D272" s="31"/>
      <c r="E272" s="31"/>
      <c r="F272" s="31"/>
      <c r="G272" s="31"/>
      <c r="H272" s="31"/>
      <c r="I272" s="31"/>
      <c r="J272" s="31"/>
      <c r="K272" s="31"/>
      <c r="L272" s="31"/>
    </row>
    <row r="273" spans="3:12">
      <c r="C273" s="31"/>
      <c r="D273" s="31"/>
      <c r="E273" s="31"/>
      <c r="F273" s="31"/>
      <c r="G273" s="31"/>
      <c r="H273" s="31"/>
      <c r="I273" s="31"/>
      <c r="J273" s="31"/>
      <c r="K273" s="31"/>
      <c r="L273" s="31"/>
    </row>
    <row r="274" spans="3:12">
      <c r="C274" s="31"/>
      <c r="D274" s="31"/>
      <c r="E274" s="31"/>
      <c r="F274" s="31"/>
      <c r="G274" s="31"/>
      <c r="H274" s="31"/>
      <c r="I274" s="31"/>
      <c r="J274" s="31"/>
      <c r="K274" s="31"/>
      <c r="L274" s="31"/>
    </row>
    <row r="275" spans="3:12">
      <c r="C275" s="31"/>
      <c r="D275" s="31"/>
      <c r="E275" s="31"/>
      <c r="F275" s="31"/>
      <c r="G275" s="31"/>
      <c r="H275" s="31"/>
      <c r="I275" s="31"/>
      <c r="J275" s="31"/>
      <c r="K275" s="31"/>
      <c r="L275" s="31"/>
    </row>
    <row r="276" spans="3:12">
      <c r="C276" s="31"/>
      <c r="D276" s="31"/>
      <c r="E276" s="31"/>
      <c r="F276" s="31"/>
      <c r="G276" s="31"/>
      <c r="H276" s="31"/>
      <c r="I276" s="31"/>
      <c r="J276" s="31"/>
      <c r="K276" s="31"/>
      <c r="L276" s="31"/>
    </row>
  </sheetData>
  <mergeCells count="13">
    <mergeCell ref="B6:L6"/>
    <mergeCell ref="K1:L1"/>
    <mergeCell ref="J2:L2"/>
    <mergeCell ref="J7:J9"/>
    <mergeCell ref="J3:L3"/>
    <mergeCell ref="L8:L9"/>
    <mergeCell ref="B7:B9"/>
    <mergeCell ref="I8:I9"/>
    <mergeCell ref="C8:G8"/>
    <mergeCell ref="H8:H9"/>
    <mergeCell ref="C7:I7"/>
    <mergeCell ref="K7:L7"/>
    <mergeCell ref="K8:K9"/>
  </mergeCells>
  <phoneticPr fontId="2" type="noConversion"/>
  <pageMargins left="0.78740157480314965" right="0.39370078740157483" top="0.39370078740157483" bottom="0.25" header="0.4" footer="0.26"/>
  <pageSetup paperSize="9"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1"/>
  </sheetPr>
  <dimension ref="A1:H40"/>
  <sheetViews>
    <sheetView view="pageBreakPreview" zoomScale="75" zoomScaleNormal="85" zoomScaleSheetLayoutView="75" workbookViewId="0">
      <selection activeCell="F3" sqref="F3:H3"/>
    </sheetView>
  </sheetViews>
  <sheetFormatPr defaultRowHeight="18.75"/>
  <cols>
    <col min="1" max="1" width="49.1640625" style="31" customWidth="1"/>
    <col min="2" max="2" width="11.1640625" style="31" customWidth="1"/>
    <col min="3" max="3" width="16" style="31" customWidth="1"/>
    <col min="4" max="4" width="33.5" style="31" customWidth="1"/>
    <col min="5" max="5" width="20.1640625" style="31" customWidth="1"/>
    <col min="6" max="6" width="16.83203125" style="31" customWidth="1"/>
    <col min="7" max="7" width="19.6640625" style="31" customWidth="1"/>
    <col min="8" max="8" width="14.33203125" style="31" customWidth="1"/>
    <col min="9" max="16384" width="9.33203125" style="31"/>
  </cols>
  <sheetData>
    <row r="1" spans="1:8">
      <c r="G1" s="221" t="s">
        <v>540</v>
      </c>
      <c r="H1" s="221"/>
    </row>
    <row r="2" spans="1:8" ht="78" customHeight="1">
      <c r="A2" s="59"/>
      <c r="B2" s="59"/>
      <c r="C2" s="60"/>
      <c r="D2" s="41"/>
      <c r="E2" s="223" t="s">
        <v>506</v>
      </c>
      <c r="F2" s="223"/>
      <c r="G2" s="223"/>
      <c r="H2" s="223"/>
    </row>
    <row r="3" spans="1:8" ht="22.5" customHeight="1">
      <c r="A3" s="59"/>
      <c r="B3" s="59"/>
      <c r="C3" s="60"/>
      <c r="D3" s="41"/>
      <c r="E3" s="41"/>
      <c r="F3" s="223" t="s">
        <v>544</v>
      </c>
      <c r="G3" s="223"/>
      <c r="H3" s="223"/>
    </row>
    <row r="4" spans="1:8" ht="60" customHeight="1">
      <c r="A4" s="222" t="s">
        <v>511</v>
      </c>
      <c r="B4" s="222"/>
      <c r="C4" s="222"/>
      <c r="D4" s="222"/>
      <c r="E4" s="222"/>
      <c r="F4" s="222"/>
      <c r="G4" s="222"/>
      <c r="H4" s="222"/>
    </row>
    <row r="5" spans="1:8" ht="79.5" customHeight="1">
      <c r="A5" s="216" t="s">
        <v>173</v>
      </c>
      <c r="B5" s="216" t="s">
        <v>153</v>
      </c>
      <c r="C5" s="216"/>
      <c r="D5" s="219" t="s">
        <v>508</v>
      </c>
      <c r="E5" s="218" t="s">
        <v>163</v>
      </c>
      <c r="F5" s="218"/>
      <c r="G5" s="218" t="s">
        <v>96</v>
      </c>
      <c r="H5" s="218"/>
    </row>
    <row r="6" spans="1:8" ht="90.75" customHeight="1">
      <c r="A6" s="217"/>
      <c r="B6" s="54" t="s">
        <v>124</v>
      </c>
      <c r="C6" s="54" t="s">
        <v>125</v>
      </c>
      <c r="D6" s="220"/>
      <c r="E6" s="8" t="s">
        <v>2</v>
      </c>
      <c r="F6" s="8" t="s">
        <v>164</v>
      </c>
      <c r="G6" s="8" t="s">
        <v>2</v>
      </c>
      <c r="H6" s="8" t="s">
        <v>164</v>
      </c>
    </row>
    <row r="7" spans="1:8">
      <c r="A7" s="36" t="s">
        <v>174</v>
      </c>
      <c r="B7" s="37" t="s">
        <v>193</v>
      </c>
      <c r="C7" s="38" t="s">
        <v>192</v>
      </c>
      <c r="D7" s="160">
        <f>SUM(D8:D11)</f>
        <v>14579879.970000003</v>
      </c>
      <c r="E7" s="160">
        <f>SUM(E8:E11)</f>
        <v>14528261.23</v>
      </c>
      <c r="F7" s="160">
        <f>E7/D7*100</f>
        <v>99.645959088098024</v>
      </c>
      <c r="G7" s="160">
        <f>SUM(G8:G11)</f>
        <v>14528261.23</v>
      </c>
      <c r="H7" s="160">
        <f t="shared" ref="H7:H38" si="0">G7/D7*100</f>
        <v>99.645959088098024</v>
      </c>
    </row>
    <row r="8" spans="1:8" ht="75">
      <c r="A8" s="36" t="s">
        <v>250</v>
      </c>
      <c r="B8" s="37" t="s">
        <v>193</v>
      </c>
      <c r="C8" s="38" t="s">
        <v>197</v>
      </c>
      <c r="D8" s="160">
        <f>'№4 Ведомственная'!J13</f>
        <v>1195043.95</v>
      </c>
      <c r="E8" s="160">
        <f>'№4 Ведомственная'!K13</f>
        <v>1195043.95</v>
      </c>
      <c r="F8" s="160">
        <f>E8/D8*100</f>
        <v>100</v>
      </c>
      <c r="G8" s="160">
        <f>'№4 Ведомственная'!M13</f>
        <v>1195043.95</v>
      </c>
      <c r="H8" s="160">
        <f t="shared" si="0"/>
        <v>100</v>
      </c>
    </row>
    <row r="9" spans="1:8" ht="116.25" customHeight="1">
      <c r="A9" s="36" t="s">
        <v>240</v>
      </c>
      <c r="B9" s="37" t="s">
        <v>193</v>
      </c>
      <c r="C9" s="38" t="s">
        <v>195</v>
      </c>
      <c r="D9" s="160">
        <f>'№4 Ведомственная'!J21</f>
        <v>4847103.0500000007</v>
      </c>
      <c r="E9" s="160">
        <f>'№4 Ведомственная'!K21</f>
        <v>4847103.0500000007</v>
      </c>
      <c r="F9" s="160">
        <f t="shared" ref="F9:F38" si="1">E9/D9*100</f>
        <v>100</v>
      </c>
      <c r="G9" s="160">
        <f>'№4 Ведомственная'!M21</f>
        <v>4847103.0500000007</v>
      </c>
      <c r="H9" s="160">
        <f t="shared" si="0"/>
        <v>100</v>
      </c>
    </row>
    <row r="10" spans="1:8" ht="43.5" hidden="1" customHeight="1">
      <c r="A10" s="36" t="s">
        <v>444</v>
      </c>
      <c r="B10" s="37" t="s">
        <v>193</v>
      </c>
      <c r="C10" s="38" t="s">
        <v>334</v>
      </c>
      <c r="D10" s="160">
        <f>'№4 Ведомственная'!J32</f>
        <v>0</v>
      </c>
      <c r="E10" s="160">
        <f>'№4 Ведомственная'!K32</f>
        <v>0</v>
      </c>
      <c r="F10" s="160" t="e">
        <f t="shared" si="1"/>
        <v>#DIV/0!</v>
      </c>
      <c r="G10" s="160">
        <f>'№4 Ведомственная'!M32</f>
        <v>0</v>
      </c>
      <c r="H10" s="160" t="e">
        <f t="shared" si="0"/>
        <v>#DIV/0!</v>
      </c>
    </row>
    <row r="11" spans="1:8" ht="37.5">
      <c r="A11" s="36" t="s">
        <v>175</v>
      </c>
      <c r="B11" s="37" t="s">
        <v>193</v>
      </c>
      <c r="C11" s="38" t="s">
        <v>251</v>
      </c>
      <c r="D11" s="160">
        <f>'№4 Ведомственная'!J38</f>
        <v>8537732.9700000007</v>
      </c>
      <c r="E11" s="160">
        <f>'№4 Ведомственная'!K38</f>
        <v>8486114.2300000004</v>
      </c>
      <c r="F11" s="160">
        <f t="shared" si="1"/>
        <v>99.395404609380748</v>
      </c>
      <c r="G11" s="160">
        <f>'№4 Ведомственная'!M38</f>
        <v>8486114.2300000004</v>
      </c>
      <c r="H11" s="160">
        <f t="shared" si="0"/>
        <v>99.395404609380748</v>
      </c>
    </row>
    <row r="12" spans="1:8" ht="19.5" customHeight="1">
      <c r="A12" s="36" t="s">
        <v>202</v>
      </c>
      <c r="B12" s="37" t="s">
        <v>197</v>
      </c>
      <c r="C12" s="38" t="s">
        <v>192</v>
      </c>
      <c r="D12" s="160">
        <f>SUM(D13:D13)</f>
        <v>679273</v>
      </c>
      <c r="E12" s="160">
        <f>SUM(E13:E13)</f>
        <v>679273</v>
      </c>
      <c r="F12" s="160">
        <f t="shared" si="1"/>
        <v>100</v>
      </c>
      <c r="G12" s="160">
        <f>SUM(G13:G13)</f>
        <v>679273</v>
      </c>
      <c r="H12" s="160">
        <f t="shared" si="0"/>
        <v>100</v>
      </c>
    </row>
    <row r="13" spans="1:8" ht="36.75" customHeight="1">
      <c r="A13" s="36" t="s">
        <v>208</v>
      </c>
      <c r="B13" s="37" t="s">
        <v>197</v>
      </c>
      <c r="C13" s="38" t="s">
        <v>194</v>
      </c>
      <c r="D13" s="160">
        <f>'№4 Ведомственная'!J68</f>
        <v>679273</v>
      </c>
      <c r="E13" s="160">
        <f>'№4 Ведомственная'!K68</f>
        <v>679273</v>
      </c>
      <c r="F13" s="160">
        <f t="shared" si="1"/>
        <v>100</v>
      </c>
      <c r="G13" s="160">
        <f>'№4 Ведомственная'!M68</f>
        <v>679273</v>
      </c>
      <c r="H13" s="160">
        <f t="shared" si="0"/>
        <v>100</v>
      </c>
    </row>
    <row r="14" spans="1:8" ht="39.75" hidden="1" customHeight="1">
      <c r="A14" s="36" t="s">
        <v>442</v>
      </c>
      <c r="B14" s="37" t="s">
        <v>194</v>
      </c>
      <c r="C14" s="38" t="s">
        <v>192</v>
      </c>
      <c r="D14" s="160">
        <f>SUM(D15:D16)</f>
        <v>0</v>
      </c>
      <c r="E14" s="160">
        <f>SUM(E15:E16)</f>
        <v>0</v>
      </c>
      <c r="F14" s="160" t="e">
        <f t="shared" si="1"/>
        <v>#DIV/0!</v>
      </c>
      <c r="G14" s="160">
        <f>SUM(G15:G16)</f>
        <v>0</v>
      </c>
      <c r="H14" s="160" t="e">
        <f t="shared" si="0"/>
        <v>#DIV/0!</v>
      </c>
    </row>
    <row r="15" spans="1:8" ht="73.5" hidden="1" customHeight="1">
      <c r="A15" s="36" t="s">
        <v>289</v>
      </c>
      <c r="B15" s="37" t="s">
        <v>194</v>
      </c>
      <c r="C15" s="38" t="s">
        <v>265</v>
      </c>
      <c r="D15" s="160">
        <f>'№4 Ведомственная'!J76</f>
        <v>0</v>
      </c>
      <c r="E15" s="160">
        <f>'№4 Ведомственная'!K76</f>
        <v>0</v>
      </c>
      <c r="F15" s="160" t="e">
        <f t="shared" si="1"/>
        <v>#DIV/0!</v>
      </c>
      <c r="G15" s="160">
        <f>'№4 Ведомственная'!M76</f>
        <v>0</v>
      </c>
      <c r="H15" s="160" t="e">
        <f t="shared" si="0"/>
        <v>#DIV/0!</v>
      </c>
    </row>
    <row r="16" spans="1:8" ht="73.5" hidden="1" customHeight="1">
      <c r="A16" s="101" t="s">
        <v>488</v>
      </c>
      <c r="B16" s="37" t="s">
        <v>194</v>
      </c>
      <c r="C16" s="38" t="s">
        <v>198</v>
      </c>
      <c r="D16" s="160">
        <f>'№4 Ведомственная'!J90</f>
        <v>0</v>
      </c>
      <c r="E16" s="160">
        <f>'№4 Ведомственная'!K90</f>
        <v>0</v>
      </c>
      <c r="F16" s="160" t="e">
        <f t="shared" si="1"/>
        <v>#DIV/0!</v>
      </c>
      <c r="G16" s="160">
        <f>'№4 Ведомственная'!M90</f>
        <v>0</v>
      </c>
      <c r="H16" s="160" t="e">
        <f t="shared" si="0"/>
        <v>#DIV/0!</v>
      </c>
    </row>
    <row r="17" spans="1:8" ht="19.5" customHeight="1">
      <c r="A17" s="36" t="s">
        <v>179</v>
      </c>
      <c r="B17" s="37" t="s">
        <v>195</v>
      </c>
      <c r="C17" s="38" t="s">
        <v>192</v>
      </c>
      <c r="D17" s="160">
        <f>SUM(D18:D21)</f>
        <v>9650806.9199999999</v>
      </c>
      <c r="E17" s="160">
        <f>SUM(E18:E21)</f>
        <v>9650806.9199999999</v>
      </c>
      <c r="F17" s="160">
        <f t="shared" si="1"/>
        <v>100</v>
      </c>
      <c r="G17" s="160">
        <f>SUM(G18:G21)</f>
        <v>9650806.9199999999</v>
      </c>
      <c r="H17" s="160">
        <f t="shared" si="0"/>
        <v>100</v>
      </c>
    </row>
    <row r="18" spans="1:8" ht="19.5" customHeight="1">
      <c r="A18" s="36" t="s">
        <v>180</v>
      </c>
      <c r="B18" s="37" t="s">
        <v>195</v>
      </c>
      <c r="C18" s="38" t="s">
        <v>193</v>
      </c>
      <c r="D18" s="160">
        <f>'№4 Ведомственная'!J102</f>
        <v>285684.92</v>
      </c>
      <c r="E18" s="160">
        <f>'№4 Ведомственная'!K102</f>
        <v>285684.92</v>
      </c>
      <c r="F18" s="160">
        <f>'№4 Ведомственная'!L102</f>
        <v>100</v>
      </c>
      <c r="G18" s="160">
        <f>'№4 Ведомственная'!M102</f>
        <v>285684.92</v>
      </c>
      <c r="H18" s="160">
        <f>'№4 Ведомственная'!N102</f>
        <v>100</v>
      </c>
    </row>
    <row r="19" spans="1:8" ht="19.5" customHeight="1">
      <c r="A19" s="36" t="s">
        <v>261</v>
      </c>
      <c r="B19" s="37" t="s">
        <v>195</v>
      </c>
      <c r="C19" s="38" t="s">
        <v>201</v>
      </c>
      <c r="D19" s="160">
        <f>'№4 Ведомственная'!J112</f>
        <v>535319.93999999994</v>
      </c>
      <c r="E19" s="160">
        <f>'№4 Ведомственная'!K112</f>
        <v>535319.93999999994</v>
      </c>
      <c r="F19" s="160">
        <f>E19/D19*100</f>
        <v>100</v>
      </c>
      <c r="G19" s="160">
        <f>'№4 Ведомственная'!M112</f>
        <v>535319.93999999994</v>
      </c>
      <c r="H19" s="160">
        <f t="shared" si="0"/>
        <v>100</v>
      </c>
    </row>
    <row r="20" spans="1:8" ht="34.5" customHeight="1">
      <c r="A20" s="36" t="s">
        <v>262</v>
      </c>
      <c r="B20" s="37" t="s">
        <v>195</v>
      </c>
      <c r="C20" s="38" t="s">
        <v>265</v>
      </c>
      <c r="D20" s="160">
        <f>'№4 Ведомственная'!J124</f>
        <v>8163990.5899999999</v>
      </c>
      <c r="E20" s="160">
        <f>'№4 Ведомственная'!K124</f>
        <v>8163990.5899999999</v>
      </c>
      <c r="F20" s="160">
        <f>'№4 Ведомственная'!L124</f>
        <v>100</v>
      </c>
      <c r="G20" s="160">
        <f>'№4 Ведомственная'!M124</f>
        <v>8163990.5899999999</v>
      </c>
      <c r="H20" s="160">
        <f>'№4 Ведомственная'!N124</f>
        <v>100</v>
      </c>
    </row>
    <row r="21" spans="1:8" ht="34.5" customHeight="1">
      <c r="A21" s="36" t="s">
        <v>252</v>
      </c>
      <c r="B21" s="38" t="s">
        <v>195</v>
      </c>
      <c r="C21" s="38" t="s">
        <v>253</v>
      </c>
      <c r="D21" s="160">
        <f>'№4 Ведомственная'!J156</f>
        <v>665811.47</v>
      </c>
      <c r="E21" s="160">
        <f>'№4 Ведомственная'!K156</f>
        <v>665811.47</v>
      </c>
      <c r="F21" s="160">
        <f>E21/D21*100</f>
        <v>100</v>
      </c>
      <c r="G21" s="160">
        <f>'№4 Ведомственная'!M156</f>
        <v>665811.47</v>
      </c>
      <c r="H21" s="160">
        <f t="shared" si="0"/>
        <v>100</v>
      </c>
    </row>
    <row r="22" spans="1:8" ht="20.25" customHeight="1">
      <c r="A22" s="36" t="s">
        <v>188</v>
      </c>
      <c r="B22" s="37" t="s">
        <v>200</v>
      </c>
      <c r="C22" s="38" t="s">
        <v>192</v>
      </c>
      <c r="D22" s="160">
        <f>SUM(D23:D25)</f>
        <v>3077323.73</v>
      </c>
      <c r="E22" s="160">
        <f>SUM(E23:E25)</f>
        <v>3077323.73</v>
      </c>
      <c r="F22" s="160">
        <f t="shared" si="1"/>
        <v>100</v>
      </c>
      <c r="G22" s="160">
        <f>SUM(G23:G25)</f>
        <v>3077323.73</v>
      </c>
      <c r="H22" s="160">
        <f t="shared" si="0"/>
        <v>100</v>
      </c>
    </row>
    <row r="23" spans="1:8" ht="20.25" customHeight="1">
      <c r="A23" s="40" t="s">
        <v>537</v>
      </c>
      <c r="B23" s="37" t="s">
        <v>200</v>
      </c>
      <c r="C23" s="38" t="s">
        <v>193</v>
      </c>
      <c r="D23" s="160">
        <f>'№4 Ведомственная'!J174</f>
        <v>305178.03999999998</v>
      </c>
      <c r="E23" s="160">
        <f>'№4 Ведомственная'!K174</f>
        <v>305178.03999999998</v>
      </c>
      <c r="F23" s="160">
        <f>'№4 Ведомственная'!L174</f>
        <v>100</v>
      </c>
      <c r="G23" s="160">
        <f>'№4 Ведомственная'!M174</f>
        <v>305178.03999999998</v>
      </c>
      <c r="H23" s="160">
        <f>'№4 Ведомственная'!N174</f>
        <v>100</v>
      </c>
    </row>
    <row r="24" spans="1:8" ht="20.25" customHeight="1">
      <c r="A24" s="36" t="s">
        <v>191</v>
      </c>
      <c r="B24" s="37" t="s">
        <v>200</v>
      </c>
      <c r="C24" s="38" t="s">
        <v>197</v>
      </c>
      <c r="D24" s="160">
        <f>'№4 Ведомственная'!J180</f>
        <v>423959.56</v>
      </c>
      <c r="E24" s="160">
        <f>'№4 Ведомственная'!K180</f>
        <v>423959.56</v>
      </c>
      <c r="F24" s="160">
        <f t="shared" si="1"/>
        <v>100</v>
      </c>
      <c r="G24" s="160">
        <f>'№4 Ведомственная'!M180</f>
        <v>423959.56</v>
      </c>
      <c r="H24" s="160">
        <f t="shared" si="0"/>
        <v>100</v>
      </c>
    </row>
    <row r="25" spans="1:8" ht="19.5" customHeight="1">
      <c r="A25" s="47" t="s">
        <v>165</v>
      </c>
      <c r="B25" s="39" t="s">
        <v>200</v>
      </c>
      <c r="C25" s="39" t="s">
        <v>194</v>
      </c>
      <c r="D25" s="160">
        <f>'№4 Ведомственная'!J194</f>
        <v>2348186.13</v>
      </c>
      <c r="E25" s="160">
        <f>'№4 Ведомственная'!K194</f>
        <v>2348186.13</v>
      </c>
      <c r="F25" s="160">
        <f t="shared" si="1"/>
        <v>100</v>
      </c>
      <c r="G25" s="160">
        <f>'№4 Ведомственная'!M194</f>
        <v>2348186.13</v>
      </c>
      <c r="H25" s="160">
        <f t="shared" si="0"/>
        <v>100</v>
      </c>
    </row>
    <row r="26" spans="1:8" ht="19.5" customHeight="1">
      <c r="A26" s="40" t="s">
        <v>335</v>
      </c>
      <c r="B26" s="39" t="s">
        <v>334</v>
      </c>
      <c r="C26" s="39" t="s">
        <v>192</v>
      </c>
      <c r="D26" s="160">
        <f>SUM(D27:D28)</f>
        <v>43019</v>
      </c>
      <c r="E26" s="160">
        <f>SUM(E27:E28)</f>
        <v>43019</v>
      </c>
      <c r="F26" s="160">
        <f>E26/D26*100</f>
        <v>100</v>
      </c>
      <c r="G26" s="160">
        <f>SUM(G27:G28)</f>
        <v>43019</v>
      </c>
      <c r="H26" s="160">
        <f t="shared" ref="H26" si="2">G26/D26*100</f>
        <v>100</v>
      </c>
    </row>
    <row r="27" spans="1:8" ht="36.75" customHeight="1">
      <c r="A27" s="178" t="s">
        <v>365</v>
      </c>
      <c r="B27" s="39" t="s">
        <v>334</v>
      </c>
      <c r="C27" s="39" t="s">
        <v>200</v>
      </c>
      <c r="D27" s="160">
        <f>'№4 Ведомственная'!J232</f>
        <v>38396</v>
      </c>
      <c r="E27" s="160">
        <f>'№4 Ведомственная'!K232</f>
        <v>38396</v>
      </c>
      <c r="F27" s="160">
        <f>'№4 Ведомственная'!L232</f>
        <v>100</v>
      </c>
      <c r="G27" s="160">
        <f>'№4 Ведомственная'!M232</f>
        <v>38396</v>
      </c>
      <c r="H27" s="160">
        <f>'№4 Ведомственная'!N232</f>
        <v>100</v>
      </c>
    </row>
    <row r="28" spans="1:8" ht="21.75" hidden="1" customHeight="1">
      <c r="A28" s="40" t="s">
        <v>367</v>
      </c>
      <c r="B28" s="39" t="s">
        <v>334</v>
      </c>
      <c r="C28" s="39" t="s">
        <v>334</v>
      </c>
      <c r="D28" s="160">
        <f>'№4 Ведомственная'!J238</f>
        <v>4623</v>
      </c>
      <c r="E28" s="160">
        <f>'№4 Ведомственная'!K238</f>
        <v>4623</v>
      </c>
      <c r="F28" s="160">
        <f>'№4 Ведомственная'!L238</f>
        <v>100</v>
      </c>
      <c r="G28" s="160">
        <f>'№4 Ведомственная'!M238</f>
        <v>4623</v>
      </c>
      <c r="H28" s="160">
        <f>'№4 Ведомственная'!N238</f>
        <v>100</v>
      </c>
    </row>
    <row r="29" spans="1:8">
      <c r="A29" s="36" t="s">
        <v>254</v>
      </c>
      <c r="B29" s="37" t="s">
        <v>201</v>
      </c>
      <c r="C29" s="38" t="s">
        <v>192</v>
      </c>
      <c r="D29" s="160">
        <f>SUM(D30:D31)</f>
        <v>400263.7</v>
      </c>
      <c r="E29" s="160">
        <f>SUM(E30:E31)</f>
        <v>400263.7</v>
      </c>
      <c r="F29" s="160">
        <f t="shared" si="1"/>
        <v>100</v>
      </c>
      <c r="G29" s="160">
        <f>SUM(G30:G31)</f>
        <v>400263.7</v>
      </c>
      <c r="H29" s="160">
        <f t="shared" si="0"/>
        <v>100</v>
      </c>
    </row>
    <row r="30" spans="1:8" ht="20.25" hidden="1" customHeight="1">
      <c r="A30" s="47" t="s">
        <v>203</v>
      </c>
      <c r="B30" s="39" t="s">
        <v>201</v>
      </c>
      <c r="C30" s="39" t="s">
        <v>193</v>
      </c>
      <c r="D30" s="160">
        <f>'№4 Ведомственная'!J249</f>
        <v>0</v>
      </c>
      <c r="E30" s="160">
        <f>'№4 Ведомственная'!K249</f>
        <v>0</v>
      </c>
      <c r="F30" s="160" t="e">
        <f>E30/D30*100</f>
        <v>#DIV/0!</v>
      </c>
      <c r="G30" s="160">
        <f>'№4 Ведомственная'!M249</f>
        <v>0</v>
      </c>
      <c r="H30" s="160" t="e">
        <f t="shared" si="0"/>
        <v>#DIV/0!</v>
      </c>
    </row>
    <row r="31" spans="1:8" ht="37.5">
      <c r="A31" s="40" t="s">
        <v>255</v>
      </c>
      <c r="B31" s="39" t="s">
        <v>201</v>
      </c>
      <c r="C31" s="39" t="s">
        <v>195</v>
      </c>
      <c r="D31" s="160">
        <f>'№4 Ведомственная'!J255</f>
        <v>400263.7</v>
      </c>
      <c r="E31" s="160">
        <f>'№4 Ведомственная'!K255</f>
        <v>400263.7</v>
      </c>
      <c r="F31" s="160">
        <f t="shared" si="1"/>
        <v>100</v>
      </c>
      <c r="G31" s="160">
        <f>'№4 Ведомственная'!M255</f>
        <v>400263.7</v>
      </c>
      <c r="H31" s="160">
        <f t="shared" si="0"/>
        <v>100</v>
      </c>
    </row>
    <row r="32" spans="1:8" ht="19.5" customHeight="1">
      <c r="A32" s="36" t="s">
        <v>189</v>
      </c>
      <c r="B32" s="37" t="s">
        <v>198</v>
      </c>
      <c r="C32" s="38" t="s">
        <v>192</v>
      </c>
      <c r="D32" s="160">
        <f>SUM(D33:D35)</f>
        <v>1414268.74</v>
      </c>
      <c r="E32" s="160">
        <f>SUM(E33:E35)</f>
        <v>1395485.77</v>
      </c>
      <c r="F32" s="160">
        <f t="shared" si="1"/>
        <v>98.671895272181445</v>
      </c>
      <c r="G32" s="160">
        <f>SUM(G33:G35)</f>
        <v>1395485.77</v>
      </c>
      <c r="H32" s="160">
        <f t="shared" si="0"/>
        <v>98.671895272181445</v>
      </c>
    </row>
    <row r="33" spans="1:8" ht="19.5" customHeight="1">
      <c r="A33" s="36" t="s">
        <v>263</v>
      </c>
      <c r="B33" s="37" t="s">
        <v>198</v>
      </c>
      <c r="C33" s="38" t="s">
        <v>193</v>
      </c>
      <c r="D33" s="160">
        <f>'№4 Ведомственная'!J264</f>
        <v>61488</v>
      </c>
      <c r="E33" s="160">
        <f>'№4 Ведомственная'!K264</f>
        <v>61488</v>
      </c>
      <c r="F33" s="160">
        <f>E33/D33*100</f>
        <v>100</v>
      </c>
      <c r="G33" s="160">
        <f>'№4 Ведомственная'!M264</f>
        <v>61488</v>
      </c>
      <c r="H33" s="160">
        <f t="shared" si="0"/>
        <v>100</v>
      </c>
    </row>
    <row r="34" spans="1:8" ht="19.5" customHeight="1">
      <c r="A34" s="47" t="s">
        <v>204</v>
      </c>
      <c r="B34" s="39" t="s">
        <v>198</v>
      </c>
      <c r="C34" s="39" t="s">
        <v>194</v>
      </c>
      <c r="D34" s="160">
        <f>'№4 Ведомственная'!J270</f>
        <v>50000</v>
      </c>
      <c r="E34" s="160">
        <f>'№4 Ведомственная'!K270</f>
        <v>50000</v>
      </c>
      <c r="F34" s="160">
        <f t="shared" si="1"/>
        <v>100</v>
      </c>
      <c r="G34" s="160">
        <f>'№4 Ведомственная'!M270</f>
        <v>50000</v>
      </c>
      <c r="H34" s="160">
        <f t="shared" si="0"/>
        <v>100</v>
      </c>
    </row>
    <row r="35" spans="1:8" ht="19.5" customHeight="1">
      <c r="A35" s="47" t="s">
        <v>454</v>
      </c>
      <c r="B35" s="39" t="s">
        <v>198</v>
      </c>
      <c r="C35" s="39" t="s">
        <v>195</v>
      </c>
      <c r="D35" s="160">
        <f>'№4 Ведомственная'!J287</f>
        <v>1302780.74</v>
      </c>
      <c r="E35" s="160">
        <f>'№4 Ведомственная'!K287</f>
        <v>1283997.77</v>
      </c>
      <c r="F35" s="160">
        <f t="shared" si="1"/>
        <v>98.558240122585786</v>
      </c>
      <c r="G35" s="160">
        <f>'№4 Ведомственная'!M287</f>
        <v>1283997.77</v>
      </c>
      <c r="H35" s="160">
        <f t="shared" si="0"/>
        <v>98.558240122585786</v>
      </c>
    </row>
    <row r="36" spans="1:8" ht="19.5" customHeight="1">
      <c r="A36" s="47" t="s">
        <v>121</v>
      </c>
      <c r="B36" s="39" t="s">
        <v>199</v>
      </c>
      <c r="C36" s="39" t="s">
        <v>192</v>
      </c>
      <c r="D36" s="160">
        <f>SUM(D37:D37)</f>
        <v>49407.8</v>
      </c>
      <c r="E36" s="160">
        <f>SUM(E37:E37)</f>
        <v>49407.8</v>
      </c>
      <c r="F36" s="160">
        <f>E36/D36*100</f>
        <v>100</v>
      </c>
      <c r="G36" s="160">
        <f>SUM(G37:G37)</f>
        <v>49407.8</v>
      </c>
      <c r="H36" s="160">
        <f t="shared" si="0"/>
        <v>100</v>
      </c>
    </row>
    <row r="37" spans="1:8" ht="19.5" customHeight="1">
      <c r="A37" s="47" t="s">
        <v>256</v>
      </c>
      <c r="B37" s="39" t="s">
        <v>199</v>
      </c>
      <c r="C37" s="39" t="s">
        <v>193</v>
      </c>
      <c r="D37" s="160">
        <f>'№4 Ведомственная'!J294</f>
        <v>49407.8</v>
      </c>
      <c r="E37" s="160">
        <f>'№4 Ведомственная'!K294</f>
        <v>49407.8</v>
      </c>
      <c r="F37" s="160">
        <f>E37/D37*100</f>
        <v>100</v>
      </c>
      <c r="G37" s="160">
        <f>'№4 Ведомственная'!M294</f>
        <v>49407.8</v>
      </c>
      <c r="H37" s="160">
        <f t="shared" si="0"/>
        <v>100</v>
      </c>
    </row>
    <row r="38" spans="1:8" ht="37.5" customHeight="1">
      <c r="A38" s="215" t="s">
        <v>190</v>
      </c>
      <c r="B38" s="215"/>
      <c r="C38" s="215"/>
      <c r="D38" s="160">
        <f>D36+D32+D29+D26+D22+D17+D14+D12+D7</f>
        <v>29894242.860000003</v>
      </c>
      <c r="E38" s="160">
        <f>E36+E32+E29+E26+E22+E17+E14+E12+E7</f>
        <v>29823841.149999999</v>
      </c>
      <c r="F38" s="160">
        <f t="shared" si="1"/>
        <v>99.764497430727019</v>
      </c>
      <c r="G38" s="160">
        <f>G36+G32+G29+G26+G22+G17+G14+G12+G7</f>
        <v>29823841.149999999</v>
      </c>
      <c r="H38" s="160">
        <f t="shared" si="0"/>
        <v>99.764497430727019</v>
      </c>
    </row>
    <row r="39" spans="1:8">
      <c r="B39" s="41"/>
      <c r="C39" s="41"/>
      <c r="D39" s="42"/>
      <c r="E39" s="42"/>
      <c r="G39" s="42"/>
    </row>
    <row r="40" spans="1:8">
      <c r="B40" s="41"/>
      <c r="C40" s="41"/>
    </row>
  </sheetData>
  <mergeCells count="10">
    <mergeCell ref="G1:H1"/>
    <mergeCell ref="G5:H5"/>
    <mergeCell ref="A4:H4"/>
    <mergeCell ref="F3:H3"/>
    <mergeCell ref="E2:H2"/>
    <mergeCell ref="A38:C38"/>
    <mergeCell ref="A5:A6"/>
    <mergeCell ref="B5:C5"/>
    <mergeCell ref="E5:F5"/>
    <mergeCell ref="D5:D6"/>
  </mergeCells>
  <phoneticPr fontId="0" type="noConversion"/>
  <pageMargins left="0.39370078740157483" right="0.15748031496062992" top="0.51181102362204722" bottom="0.23622047244094491" header="0.51181102362204722" footer="0.23622047244094491"/>
  <pageSetup paperSize="9" scale="6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CF309"/>
  <sheetViews>
    <sheetView view="pageBreakPreview" zoomScale="75" zoomScaleNormal="100" zoomScaleSheetLayoutView="75" workbookViewId="0">
      <selection activeCell="L3" sqref="L3:N3"/>
    </sheetView>
  </sheetViews>
  <sheetFormatPr defaultColWidth="10.6640625" defaultRowHeight="18"/>
  <cols>
    <col min="1" max="1" width="59.83203125" style="79" customWidth="1"/>
    <col min="2" max="2" width="20.6640625" style="79" customWidth="1"/>
    <col min="3" max="3" width="5" style="79" customWidth="1"/>
    <col min="4" max="4" width="5.1640625" style="79" customWidth="1"/>
    <col min="5" max="7" width="5.6640625" style="79" customWidth="1"/>
    <col min="8" max="8" width="9.33203125" style="79" customWidth="1"/>
    <col min="9" max="9" width="9.1640625" style="79" customWidth="1"/>
    <col min="10" max="10" width="26.33203125" style="155" customWidth="1"/>
    <col min="11" max="11" width="21" style="155" customWidth="1"/>
    <col min="12" max="12" width="14.33203125" style="155" customWidth="1"/>
    <col min="13" max="13" width="21.33203125" style="79" customWidth="1"/>
    <col min="14" max="14" width="14.33203125" style="79" customWidth="1"/>
    <col min="15" max="15" width="12.6640625" style="79" bestFit="1" customWidth="1"/>
    <col min="16" max="16" width="27.33203125" style="79" customWidth="1"/>
    <col min="17" max="16384" width="10.6640625" style="79"/>
  </cols>
  <sheetData>
    <row r="1" spans="1:17" ht="18.75" customHeight="1">
      <c r="A1" s="124"/>
      <c r="B1" s="124"/>
      <c r="C1" s="124"/>
      <c r="D1" s="81"/>
      <c r="E1" s="81"/>
      <c r="F1" s="81"/>
      <c r="G1" s="81"/>
      <c r="H1" s="81"/>
      <c r="I1" s="81"/>
      <c r="J1" s="123"/>
      <c r="K1" s="225"/>
      <c r="L1" s="225"/>
      <c r="M1" s="225" t="s">
        <v>543</v>
      </c>
      <c r="N1" s="225"/>
    </row>
    <row r="2" spans="1:17" ht="118.5" customHeight="1">
      <c r="A2" s="124"/>
      <c r="B2" s="124"/>
      <c r="C2" s="124"/>
      <c r="H2" s="125"/>
      <c r="I2" s="125"/>
      <c r="J2" s="81"/>
      <c r="K2" s="81"/>
      <c r="L2" s="226" t="s">
        <v>512</v>
      </c>
      <c r="M2" s="226"/>
      <c r="N2" s="226"/>
      <c r="O2" s="81"/>
      <c r="P2" s="81"/>
      <c r="Q2" s="81"/>
    </row>
    <row r="3" spans="1:17" ht="23.25" customHeight="1">
      <c r="A3" s="124"/>
      <c r="B3" s="124"/>
      <c r="C3" s="124"/>
      <c r="H3" s="125"/>
      <c r="I3" s="125"/>
      <c r="J3" s="81"/>
      <c r="K3" s="81"/>
      <c r="L3" s="226" t="s">
        <v>544</v>
      </c>
      <c r="M3" s="226"/>
      <c r="N3" s="226"/>
    </row>
    <row r="4" spans="1:17" ht="18.75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</row>
    <row r="5" spans="1:17" ht="18.75">
      <c r="A5" s="224" t="s">
        <v>166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</row>
    <row r="6" spans="1:17" ht="30" customHeight="1">
      <c r="A6" s="224" t="s">
        <v>513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</row>
    <row r="7" spans="1:17" ht="7.5" customHeight="1">
      <c r="A7" s="224"/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</row>
    <row r="8" spans="1:17" s="9" customFormat="1" ht="75" customHeight="1">
      <c r="A8" s="207" t="s">
        <v>13</v>
      </c>
      <c r="B8" s="210" t="s">
        <v>14</v>
      </c>
      <c r="C8" s="211"/>
      <c r="D8" s="211"/>
      <c r="E8" s="211"/>
      <c r="F8" s="211"/>
      <c r="G8" s="211"/>
      <c r="H8" s="211"/>
      <c r="I8" s="212"/>
      <c r="J8" s="219" t="s">
        <v>508</v>
      </c>
      <c r="K8" s="230" t="s">
        <v>163</v>
      </c>
      <c r="L8" s="231"/>
      <c r="M8" s="230" t="s">
        <v>96</v>
      </c>
      <c r="N8" s="231"/>
    </row>
    <row r="9" spans="1:17" s="9" customFormat="1" ht="177" customHeight="1">
      <c r="A9" s="207"/>
      <c r="B9" s="8" t="s">
        <v>86</v>
      </c>
      <c r="C9" s="48" t="s">
        <v>124</v>
      </c>
      <c r="D9" s="48" t="s">
        <v>125</v>
      </c>
      <c r="E9" s="227" t="s">
        <v>87</v>
      </c>
      <c r="F9" s="228"/>
      <c r="G9" s="228"/>
      <c r="H9" s="229"/>
      <c r="I9" s="8" t="s">
        <v>88</v>
      </c>
      <c r="J9" s="220"/>
      <c r="K9" s="8" t="s">
        <v>2</v>
      </c>
      <c r="L9" s="8" t="s">
        <v>164</v>
      </c>
      <c r="M9" s="8" t="s">
        <v>2</v>
      </c>
      <c r="N9" s="8" t="s">
        <v>164</v>
      </c>
    </row>
    <row r="10" spans="1:17" s="9" customFormat="1" ht="18.75">
      <c r="A10" s="126">
        <v>1</v>
      </c>
      <c r="B10" s="127">
        <v>2</v>
      </c>
      <c r="C10" s="126">
        <v>3</v>
      </c>
      <c r="D10" s="127">
        <v>4</v>
      </c>
      <c r="E10" s="128"/>
      <c r="F10" s="129">
        <v>5</v>
      </c>
      <c r="G10" s="129"/>
      <c r="H10" s="130"/>
      <c r="I10" s="126">
        <v>6</v>
      </c>
      <c r="J10" s="131">
        <v>7</v>
      </c>
      <c r="K10" s="131">
        <v>8</v>
      </c>
      <c r="L10" s="131">
        <v>9</v>
      </c>
      <c r="M10" s="44">
        <v>10</v>
      </c>
      <c r="N10" s="44">
        <v>11</v>
      </c>
    </row>
    <row r="11" spans="1:17" s="21" customFormat="1" ht="61.5" customHeight="1">
      <c r="A11" s="76" t="s">
        <v>65</v>
      </c>
      <c r="B11" s="39" t="s">
        <v>66</v>
      </c>
      <c r="C11" s="39"/>
      <c r="D11" s="132"/>
      <c r="E11" s="132"/>
      <c r="F11" s="133"/>
      <c r="G11" s="133"/>
      <c r="H11" s="134"/>
      <c r="I11" s="134"/>
      <c r="J11" s="135">
        <f>J12+J67+J75+J101+J173+J231+J248+J263+J293</f>
        <v>29894242.859999999</v>
      </c>
      <c r="K11" s="135">
        <f>K12+K67+K75+K101+K173+K231+K248+K263+K293</f>
        <v>29823841.149999999</v>
      </c>
      <c r="L11" s="156">
        <f>K11/J11*100</f>
        <v>99.764497430727033</v>
      </c>
      <c r="M11" s="135">
        <f>M12+M67+M75+M101+M173+M231+M248+M263+M293</f>
        <v>29823841.149999999</v>
      </c>
      <c r="N11" s="157">
        <f>M11/J11*100</f>
        <v>99.764497430727033</v>
      </c>
    </row>
    <row r="12" spans="1:17" s="21" customFormat="1" ht="28.5" customHeight="1">
      <c r="A12" s="36" t="s">
        <v>174</v>
      </c>
      <c r="B12" s="39" t="s">
        <v>66</v>
      </c>
      <c r="C12" s="136" t="s">
        <v>193</v>
      </c>
      <c r="D12" s="132" t="s">
        <v>192</v>
      </c>
      <c r="E12" s="132"/>
      <c r="F12" s="133"/>
      <c r="G12" s="133"/>
      <c r="H12" s="134"/>
      <c r="I12" s="134"/>
      <c r="J12" s="135">
        <f>SUM(J13+J21+J38)+J32</f>
        <v>14579879.970000003</v>
      </c>
      <c r="K12" s="135">
        <f>SUM(K13+K21+K38)+K32</f>
        <v>14528261.23</v>
      </c>
      <c r="L12" s="156">
        <f>K12/J12*100</f>
        <v>99.645959088098024</v>
      </c>
      <c r="M12" s="135">
        <f>SUM(M13+M21+M38)+M32</f>
        <v>14528261.23</v>
      </c>
      <c r="N12" s="157">
        <f>M12/J12*100</f>
        <v>99.645959088098024</v>
      </c>
    </row>
    <row r="13" spans="1:17" s="21" customFormat="1" ht="60.75" customHeight="1">
      <c r="A13" s="36" t="s">
        <v>89</v>
      </c>
      <c r="B13" s="39" t="s">
        <v>66</v>
      </c>
      <c r="C13" s="136" t="s">
        <v>193</v>
      </c>
      <c r="D13" s="132" t="s">
        <v>197</v>
      </c>
      <c r="E13" s="132"/>
      <c r="F13" s="133"/>
      <c r="G13" s="133"/>
      <c r="H13" s="134"/>
      <c r="I13" s="134"/>
      <c r="J13" s="135">
        <f>J14</f>
        <v>1195043.95</v>
      </c>
      <c r="K13" s="135">
        <f>K14</f>
        <v>1195043.95</v>
      </c>
      <c r="L13" s="135">
        <f t="shared" ref="K13:N17" si="0">L14</f>
        <v>100</v>
      </c>
      <c r="M13" s="135">
        <f>M14</f>
        <v>1195043.95</v>
      </c>
      <c r="N13" s="135">
        <f t="shared" si="0"/>
        <v>100</v>
      </c>
    </row>
    <row r="14" spans="1:17" s="21" customFormat="1" ht="98.25" customHeight="1">
      <c r="A14" s="101" t="s">
        <v>433</v>
      </c>
      <c r="B14" s="39" t="s">
        <v>66</v>
      </c>
      <c r="C14" s="136" t="s">
        <v>193</v>
      </c>
      <c r="D14" s="132" t="s">
        <v>197</v>
      </c>
      <c r="E14" s="132" t="s">
        <v>154</v>
      </c>
      <c r="F14" s="133" t="s">
        <v>6</v>
      </c>
      <c r="G14" s="133" t="s">
        <v>192</v>
      </c>
      <c r="H14" s="134" t="s">
        <v>287</v>
      </c>
      <c r="I14" s="134"/>
      <c r="J14" s="135">
        <f>J15</f>
        <v>1195043.95</v>
      </c>
      <c r="K14" s="135">
        <f t="shared" si="0"/>
        <v>1195043.95</v>
      </c>
      <c r="L14" s="135">
        <f t="shared" si="0"/>
        <v>100</v>
      </c>
      <c r="M14" s="135">
        <f t="shared" si="0"/>
        <v>1195043.95</v>
      </c>
      <c r="N14" s="135">
        <f t="shared" si="0"/>
        <v>100</v>
      </c>
    </row>
    <row r="15" spans="1:17" s="21" customFormat="1" ht="95.25" customHeight="1">
      <c r="A15" s="91" t="s">
        <v>18</v>
      </c>
      <c r="B15" s="39" t="s">
        <v>66</v>
      </c>
      <c r="C15" s="136" t="s">
        <v>193</v>
      </c>
      <c r="D15" s="132" t="s">
        <v>197</v>
      </c>
      <c r="E15" s="132" t="s">
        <v>154</v>
      </c>
      <c r="F15" s="133" t="s">
        <v>237</v>
      </c>
      <c r="G15" s="133" t="s">
        <v>192</v>
      </c>
      <c r="H15" s="134" t="s">
        <v>287</v>
      </c>
      <c r="I15" s="134"/>
      <c r="J15" s="135">
        <f>J16</f>
        <v>1195043.95</v>
      </c>
      <c r="K15" s="135">
        <f t="shared" si="0"/>
        <v>1195043.95</v>
      </c>
      <c r="L15" s="135">
        <f t="shared" si="0"/>
        <v>100</v>
      </c>
      <c r="M15" s="135">
        <f t="shared" si="0"/>
        <v>1195043.95</v>
      </c>
      <c r="N15" s="135">
        <f t="shared" si="0"/>
        <v>100</v>
      </c>
    </row>
    <row r="16" spans="1:17" s="21" customFormat="1" ht="95.25" customHeight="1">
      <c r="A16" s="91" t="s">
        <v>432</v>
      </c>
      <c r="B16" s="39" t="s">
        <v>66</v>
      </c>
      <c r="C16" s="136" t="s">
        <v>193</v>
      </c>
      <c r="D16" s="132" t="s">
        <v>197</v>
      </c>
      <c r="E16" s="132" t="s">
        <v>154</v>
      </c>
      <c r="F16" s="133" t="s">
        <v>237</v>
      </c>
      <c r="G16" s="133" t="s">
        <v>193</v>
      </c>
      <c r="H16" s="134" t="s">
        <v>287</v>
      </c>
      <c r="I16" s="134"/>
      <c r="J16" s="135">
        <f>J17+J19</f>
        <v>1195043.95</v>
      </c>
      <c r="K16" s="135">
        <f>K17+K19</f>
        <v>1195043.95</v>
      </c>
      <c r="L16" s="135">
        <f t="shared" si="0"/>
        <v>100</v>
      </c>
      <c r="M16" s="135">
        <f>M17+M19</f>
        <v>1195043.95</v>
      </c>
      <c r="N16" s="135">
        <f t="shared" si="0"/>
        <v>100</v>
      </c>
      <c r="P16" s="137"/>
    </row>
    <row r="17" spans="1:16" s="21" customFormat="1" ht="73.5" customHeight="1">
      <c r="A17" s="91" t="s">
        <v>20</v>
      </c>
      <c r="B17" s="39" t="s">
        <v>66</v>
      </c>
      <c r="C17" s="136" t="s">
        <v>193</v>
      </c>
      <c r="D17" s="132" t="s">
        <v>197</v>
      </c>
      <c r="E17" s="132" t="s">
        <v>154</v>
      </c>
      <c r="F17" s="133" t="s">
        <v>237</v>
      </c>
      <c r="G17" s="133" t="s">
        <v>193</v>
      </c>
      <c r="H17" s="134" t="s">
        <v>282</v>
      </c>
      <c r="I17" s="134"/>
      <c r="J17" s="135">
        <f>J18</f>
        <v>1195043.95</v>
      </c>
      <c r="K17" s="135">
        <f t="shared" si="0"/>
        <v>1195043.95</v>
      </c>
      <c r="L17" s="135">
        <f t="shared" si="0"/>
        <v>100</v>
      </c>
      <c r="M17" s="135">
        <f t="shared" si="0"/>
        <v>1195043.95</v>
      </c>
      <c r="N17" s="135">
        <f t="shared" si="0"/>
        <v>100</v>
      </c>
    </row>
    <row r="18" spans="1:16" s="21" customFormat="1" ht="39.75" customHeight="1">
      <c r="A18" s="101" t="s">
        <v>21</v>
      </c>
      <c r="B18" s="39" t="s">
        <v>66</v>
      </c>
      <c r="C18" s="136" t="s">
        <v>193</v>
      </c>
      <c r="D18" s="132" t="s">
        <v>197</v>
      </c>
      <c r="E18" s="132" t="s">
        <v>154</v>
      </c>
      <c r="F18" s="133" t="s">
        <v>237</v>
      </c>
      <c r="G18" s="133" t="s">
        <v>193</v>
      </c>
      <c r="H18" s="134" t="s">
        <v>282</v>
      </c>
      <c r="I18" s="134" t="s">
        <v>81</v>
      </c>
      <c r="J18" s="135">
        <v>1195043.95</v>
      </c>
      <c r="K18" s="135">
        <v>1195043.95</v>
      </c>
      <c r="L18" s="158">
        <f>K18/J18*100</f>
        <v>100</v>
      </c>
      <c r="M18" s="158">
        <f>K18</f>
        <v>1195043.95</v>
      </c>
      <c r="N18" s="159">
        <f>M18/J18*100</f>
        <v>100</v>
      </c>
    </row>
    <row r="19" spans="1:16" s="21" customFormat="1" ht="78.75" hidden="1" customHeight="1">
      <c r="A19" s="101" t="s">
        <v>482</v>
      </c>
      <c r="B19" s="39" t="s">
        <v>66</v>
      </c>
      <c r="C19" s="136" t="s">
        <v>193</v>
      </c>
      <c r="D19" s="132" t="s">
        <v>197</v>
      </c>
      <c r="E19" s="132" t="s">
        <v>154</v>
      </c>
      <c r="F19" s="133" t="s">
        <v>237</v>
      </c>
      <c r="G19" s="133" t="s">
        <v>193</v>
      </c>
      <c r="H19" s="134" t="s">
        <v>473</v>
      </c>
      <c r="I19" s="134"/>
      <c r="J19" s="135">
        <f>J20</f>
        <v>0</v>
      </c>
      <c r="K19" s="135">
        <f>K20</f>
        <v>0</v>
      </c>
      <c r="L19" s="158" t="e">
        <f t="shared" ref="L19:L20" si="1">K19/J19*100</f>
        <v>#DIV/0!</v>
      </c>
      <c r="M19" s="158">
        <f>M20</f>
        <v>0</v>
      </c>
      <c r="N19" s="159" t="e">
        <f t="shared" ref="N19:N20" si="2">M19/J19*100</f>
        <v>#DIV/0!</v>
      </c>
    </row>
    <row r="20" spans="1:16" s="21" customFormat="1" ht="39.75" hidden="1" customHeight="1">
      <c r="A20" s="101" t="s">
        <v>21</v>
      </c>
      <c r="B20" s="39" t="s">
        <v>66</v>
      </c>
      <c r="C20" s="136" t="s">
        <v>193</v>
      </c>
      <c r="D20" s="132" t="s">
        <v>197</v>
      </c>
      <c r="E20" s="132" t="s">
        <v>154</v>
      </c>
      <c r="F20" s="133" t="s">
        <v>237</v>
      </c>
      <c r="G20" s="133" t="s">
        <v>193</v>
      </c>
      <c r="H20" s="134" t="s">
        <v>473</v>
      </c>
      <c r="I20" s="134" t="s">
        <v>81</v>
      </c>
      <c r="J20" s="135">
        <v>0</v>
      </c>
      <c r="K20" s="135">
        <v>0</v>
      </c>
      <c r="L20" s="158" t="e">
        <f t="shared" si="1"/>
        <v>#DIV/0!</v>
      </c>
      <c r="M20" s="158">
        <f>K20</f>
        <v>0</v>
      </c>
      <c r="N20" s="159" t="e">
        <f t="shared" si="2"/>
        <v>#DIV/0!</v>
      </c>
    </row>
    <row r="21" spans="1:16" s="21" customFormat="1" ht="97.5" customHeight="1">
      <c r="A21" s="36" t="s">
        <v>90</v>
      </c>
      <c r="B21" s="39" t="s">
        <v>66</v>
      </c>
      <c r="C21" s="136" t="s">
        <v>193</v>
      </c>
      <c r="D21" s="132" t="s">
        <v>195</v>
      </c>
      <c r="E21" s="132"/>
      <c r="F21" s="133"/>
      <c r="G21" s="133"/>
      <c r="H21" s="134"/>
      <c r="I21" s="134"/>
      <c r="J21" s="135">
        <f>J22</f>
        <v>4847103.0500000007</v>
      </c>
      <c r="K21" s="135">
        <f t="shared" ref="K21:N23" si="3">K22</f>
        <v>4847103.0500000007</v>
      </c>
      <c r="L21" s="135">
        <f t="shared" si="3"/>
        <v>100</v>
      </c>
      <c r="M21" s="135">
        <f>M22</f>
        <v>4847103.0500000007</v>
      </c>
      <c r="N21" s="135">
        <f t="shared" si="3"/>
        <v>100</v>
      </c>
    </row>
    <row r="22" spans="1:16" s="21" customFormat="1" ht="98.25" customHeight="1">
      <c r="A22" s="101" t="s">
        <v>433</v>
      </c>
      <c r="B22" s="39" t="s">
        <v>66</v>
      </c>
      <c r="C22" s="136" t="s">
        <v>193</v>
      </c>
      <c r="D22" s="132" t="s">
        <v>195</v>
      </c>
      <c r="E22" s="132" t="s">
        <v>154</v>
      </c>
      <c r="F22" s="133" t="s">
        <v>6</v>
      </c>
      <c r="G22" s="133" t="s">
        <v>192</v>
      </c>
      <c r="H22" s="134" t="s">
        <v>287</v>
      </c>
      <c r="I22" s="134"/>
      <c r="J22" s="135">
        <f>J23</f>
        <v>4847103.0500000007</v>
      </c>
      <c r="K22" s="135">
        <f t="shared" si="3"/>
        <v>4847103.0500000007</v>
      </c>
      <c r="L22" s="135">
        <f t="shared" si="3"/>
        <v>100</v>
      </c>
      <c r="M22" s="135">
        <f>M23</f>
        <v>4847103.0500000007</v>
      </c>
      <c r="N22" s="135">
        <f t="shared" si="3"/>
        <v>100</v>
      </c>
    </row>
    <row r="23" spans="1:16" s="21" customFormat="1" ht="93" customHeight="1">
      <c r="A23" s="91" t="s">
        <v>18</v>
      </c>
      <c r="B23" s="39" t="s">
        <v>66</v>
      </c>
      <c r="C23" s="132" t="s">
        <v>193</v>
      </c>
      <c r="D23" s="38" t="s">
        <v>195</v>
      </c>
      <c r="E23" s="132" t="s">
        <v>154</v>
      </c>
      <c r="F23" s="133" t="s">
        <v>237</v>
      </c>
      <c r="G23" s="133" t="s">
        <v>192</v>
      </c>
      <c r="H23" s="134" t="s">
        <v>287</v>
      </c>
      <c r="I23" s="134"/>
      <c r="J23" s="135">
        <f>J24</f>
        <v>4847103.0500000007</v>
      </c>
      <c r="K23" s="135">
        <f t="shared" si="3"/>
        <v>4847103.0500000007</v>
      </c>
      <c r="L23" s="135">
        <f t="shared" si="3"/>
        <v>100</v>
      </c>
      <c r="M23" s="135">
        <f t="shared" si="3"/>
        <v>4847103.0500000007</v>
      </c>
      <c r="N23" s="135">
        <f t="shared" si="3"/>
        <v>100</v>
      </c>
    </row>
    <row r="24" spans="1:16" s="21" customFormat="1" ht="93" customHeight="1">
      <c r="A24" s="91" t="s">
        <v>432</v>
      </c>
      <c r="B24" s="39" t="s">
        <v>66</v>
      </c>
      <c r="C24" s="136" t="s">
        <v>193</v>
      </c>
      <c r="D24" s="132" t="s">
        <v>195</v>
      </c>
      <c r="E24" s="132" t="s">
        <v>154</v>
      </c>
      <c r="F24" s="133" t="s">
        <v>237</v>
      </c>
      <c r="G24" s="133" t="s">
        <v>193</v>
      </c>
      <c r="H24" s="134" t="s">
        <v>287</v>
      </c>
      <c r="I24" s="134"/>
      <c r="J24" s="135">
        <f>J25+J30</f>
        <v>4847103.0500000007</v>
      </c>
      <c r="K24" s="135">
        <f>K25+K30</f>
        <v>4847103.0500000007</v>
      </c>
      <c r="L24" s="158">
        <f>K24/J24*100</f>
        <v>100</v>
      </c>
      <c r="M24" s="158">
        <f>K24</f>
        <v>4847103.0500000007</v>
      </c>
      <c r="N24" s="159">
        <f>M24/J24*100</f>
        <v>100</v>
      </c>
      <c r="P24" s="137"/>
    </row>
    <row r="25" spans="1:16" s="21" customFormat="1" ht="75">
      <c r="A25" s="91" t="s">
        <v>20</v>
      </c>
      <c r="B25" s="39" t="s">
        <v>66</v>
      </c>
      <c r="C25" s="136" t="s">
        <v>193</v>
      </c>
      <c r="D25" s="132" t="s">
        <v>195</v>
      </c>
      <c r="E25" s="132" t="s">
        <v>154</v>
      </c>
      <c r="F25" s="133" t="s">
        <v>237</v>
      </c>
      <c r="G25" s="133" t="s">
        <v>193</v>
      </c>
      <c r="H25" s="134" t="s">
        <v>282</v>
      </c>
      <c r="I25" s="134"/>
      <c r="J25" s="135">
        <f>J26+J27+J28+J29</f>
        <v>4590113.0500000007</v>
      </c>
      <c r="K25" s="135">
        <f>K26+K27+K28+K29</f>
        <v>4590113.0500000007</v>
      </c>
      <c r="L25" s="135">
        <f>L26+L27+L29</f>
        <v>300</v>
      </c>
      <c r="M25" s="135">
        <f>M26+M27+M28+M29</f>
        <v>4590113.0500000007</v>
      </c>
      <c r="N25" s="135">
        <f>N26+N27+N29</f>
        <v>300</v>
      </c>
    </row>
    <row r="26" spans="1:16" s="21" customFormat="1" ht="42" customHeight="1">
      <c r="A26" s="101" t="s">
        <v>21</v>
      </c>
      <c r="B26" s="39" t="s">
        <v>66</v>
      </c>
      <c r="C26" s="136" t="s">
        <v>193</v>
      </c>
      <c r="D26" s="132" t="s">
        <v>195</v>
      </c>
      <c r="E26" s="132" t="s">
        <v>154</v>
      </c>
      <c r="F26" s="133" t="s">
        <v>237</v>
      </c>
      <c r="G26" s="133" t="s">
        <v>193</v>
      </c>
      <c r="H26" s="134" t="s">
        <v>282</v>
      </c>
      <c r="I26" s="134" t="s">
        <v>81</v>
      </c>
      <c r="J26" s="158">
        <v>4107111.85</v>
      </c>
      <c r="K26" s="158">
        <v>4107111.85</v>
      </c>
      <c r="L26" s="158">
        <f t="shared" ref="L26:L63" si="4">K26/J26*100</f>
        <v>100</v>
      </c>
      <c r="M26" s="158">
        <f>K26</f>
        <v>4107111.85</v>
      </c>
      <c r="N26" s="159">
        <f t="shared" ref="N26:N74" si="5">M26/J26*100</f>
        <v>100</v>
      </c>
    </row>
    <row r="27" spans="1:16" s="21" customFormat="1" ht="60.75" customHeight="1">
      <c r="A27" s="101" t="s">
        <v>22</v>
      </c>
      <c r="B27" s="39" t="s">
        <v>66</v>
      </c>
      <c r="C27" s="136" t="s">
        <v>193</v>
      </c>
      <c r="D27" s="132" t="s">
        <v>195</v>
      </c>
      <c r="E27" s="132" t="s">
        <v>154</v>
      </c>
      <c r="F27" s="133" t="s">
        <v>237</v>
      </c>
      <c r="G27" s="133" t="s">
        <v>193</v>
      </c>
      <c r="H27" s="134" t="s">
        <v>282</v>
      </c>
      <c r="I27" s="134" t="s">
        <v>8</v>
      </c>
      <c r="J27" s="158">
        <v>301526.06</v>
      </c>
      <c r="K27" s="158">
        <v>301526.06</v>
      </c>
      <c r="L27" s="158">
        <f t="shared" si="4"/>
        <v>100</v>
      </c>
      <c r="M27" s="158">
        <f>K27</f>
        <v>301526.06</v>
      </c>
      <c r="N27" s="159">
        <f t="shared" si="5"/>
        <v>100</v>
      </c>
    </row>
    <row r="28" spans="1:16" s="21" customFormat="1" ht="24" customHeight="1">
      <c r="A28" s="196" t="s">
        <v>284</v>
      </c>
      <c r="B28" s="39" t="s">
        <v>66</v>
      </c>
      <c r="C28" s="38" t="s">
        <v>193</v>
      </c>
      <c r="D28" s="132" t="s">
        <v>195</v>
      </c>
      <c r="E28" s="132" t="s">
        <v>154</v>
      </c>
      <c r="F28" s="133" t="s">
        <v>237</v>
      </c>
      <c r="G28" s="133" t="s">
        <v>193</v>
      </c>
      <c r="H28" s="134" t="s">
        <v>282</v>
      </c>
      <c r="I28" s="134" t="s">
        <v>283</v>
      </c>
      <c r="J28" s="158">
        <v>2599.4</v>
      </c>
      <c r="K28" s="158">
        <v>2599.4</v>
      </c>
      <c r="L28" s="158">
        <f t="shared" ref="L28" si="6">K28/J28*100</f>
        <v>100</v>
      </c>
      <c r="M28" s="158">
        <f>K28</f>
        <v>2599.4</v>
      </c>
      <c r="N28" s="159">
        <f t="shared" ref="N28" si="7">M28/J28*100</f>
        <v>100</v>
      </c>
    </row>
    <row r="29" spans="1:16" s="21" customFormat="1" ht="27" customHeight="1">
      <c r="A29" s="75" t="s">
        <v>23</v>
      </c>
      <c r="B29" s="39" t="s">
        <v>66</v>
      </c>
      <c r="C29" s="38" t="s">
        <v>193</v>
      </c>
      <c r="D29" s="132" t="s">
        <v>195</v>
      </c>
      <c r="E29" s="132" t="s">
        <v>154</v>
      </c>
      <c r="F29" s="133" t="s">
        <v>237</v>
      </c>
      <c r="G29" s="133" t="s">
        <v>193</v>
      </c>
      <c r="H29" s="134" t="s">
        <v>282</v>
      </c>
      <c r="I29" s="134" t="s">
        <v>67</v>
      </c>
      <c r="J29" s="158">
        <v>178875.74</v>
      </c>
      <c r="K29" s="158">
        <v>178875.74</v>
      </c>
      <c r="L29" s="158">
        <f t="shared" si="4"/>
        <v>100</v>
      </c>
      <c r="M29" s="158">
        <f>K29</f>
        <v>178875.74</v>
      </c>
      <c r="N29" s="159">
        <f t="shared" si="5"/>
        <v>100</v>
      </c>
    </row>
    <row r="30" spans="1:16" s="21" customFormat="1" ht="75">
      <c r="A30" s="91" t="s">
        <v>536</v>
      </c>
      <c r="B30" s="39" t="s">
        <v>66</v>
      </c>
      <c r="C30" s="136" t="s">
        <v>193</v>
      </c>
      <c r="D30" s="132" t="s">
        <v>195</v>
      </c>
      <c r="E30" s="132" t="s">
        <v>154</v>
      </c>
      <c r="F30" s="133" t="s">
        <v>237</v>
      </c>
      <c r="G30" s="133" t="s">
        <v>193</v>
      </c>
      <c r="H30" s="134" t="s">
        <v>535</v>
      </c>
      <c r="I30" s="134"/>
      <c r="J30" s="135">
        <f>J31+J32+J33+J34</f>
        <v>256990</v>
      </c>
      <c r="K30" s="135">
        <f>K31+K32+K33+K34</f>
        <v>256990</v>
      </c>
      <c r="L30" s="135">
        <f>L31+L32+L34</f>
        <v>100</v>
      </c>
      <c r="M30" s="135">
        <f>M31+M32+M33+M34</f>
        <v>256990</v>
      </c>
      <c r="N30" s="135">
        <f>N31+N32+N34</f>
        <v>100</v>
      </c>
    </row>
    <row r="31" spans="1:16" s="21" customFormat="1" ht="42" customHeight="1">
      <c r="A31" s="101" t="s">
        <v>21</v>
      </c>
      <c r="B31" s="39" t="s">
        <v>66</v>
      </c>
      <c r="C31" s="136" t="s">
        <v>193</v>
      </c>
      <c r="D31" s="132" t="s">
        <v>195</v>
      </c>
      <c r="E31" s="132" t="s">
        <v>154</v>
      </c>
      <c r="F31" s="133" t="s">
        <v>237</v>
      </c>
      <c r="G31" s="133" t="s">
        <v>193</v>
      </c>
      <c r="H31" s="134" t="s">
        <v>535</v>
      </c>
      <c r="I31" s="134" t="s">
        <v>81</v>
      </c>
      <c r="J31" s="158">
        <v>256990</v>
      </c>
      <c r="K31" s="158">
        <v>256990</v>
      </c>
      <c r="L31" s="158">
        <f t="shared" ref="L31" si="8">K31/J31*100</f>
        <v>100</v>
      </c>
      <c r="M31" s="158">
        <f>K31</f>
        <v>256990</v>
      </c>
      <c r="N31" s="159">
        <f t="shared" ref="N31" si="9">M31/J31*100</f>
        <v>100</v>
      </c>
    </row>
    <row r="32" spans="1:16" s="21" customFormat="1" ht="39.75" hidden="1" customHeight="1">
      <c r="A32" s="184" t="s">
        <v>444</v>
      </c>
      <c r="B32" s="39" t="s">
        <v>66</v>
      </c>
      <c r="C32" s="38" t="s">
        <v>193</v>
      </c>
      <c r="D32" s="132" t="s">
        <v>334</v>
      </c>
      <c r="E32" s="132"/>
      <c r="F32" s="133"/>
      <c r="G32" s="133"/>
      <c r="H32" s="134"/>
      <c r="I32" s="134"/>
      <c r="J32" s="158">
        <f>J33</f>
        <v>0</v>
      </c>
      <c r="K32" s="158">
        <f>SUM(K37)</f>
        <v>0</v>
      </c>
      <c r="L32" s="158">
        <f>SUM(L37)</f>
        <v>0</v>
      </c>
      <c r="M32" s="158">
        <f t="shared" ref="M32:M55" si="10">K32</f>
        <v>0</v>
      </c>
      <c r="N32" s="158">
        <f>SUM(N37)</f>
        <v>0</v>
      </c>
    </row>
    <row r="33" spans="1:14" s="21" customFormat="1" ht="100.5" hidden="1" customHeight="1">
      <c r="A33" s="101" t="s">
        <v>433</v>
      </c>
      <c r="B33" s="39" t="s">
        <v>66</v>
      </c>
      <c r="C33" s="38" t="s">
        <v>193</v>
      </c>
      <c r="D33" s="132" t="s">
        <v>334</v>
      </c>
      <c r="E33" s="132" t="s">
        <v>154</v>
      </c>
      <c r="F33" s="133" t="s">
        <v>6</v>
      </c>
      <c r="G33" s="133" t="s">
        <v>192</v>
      </c>
      <c r="H33" s="134" t="s">
        <v>287</v>
      </c>
      <c r="I33" s="134"/>
      <c r="J33" s="158">
        <f>J34</f>
        <v>0</v>
      </c>
      <c r="K33" s="158">
        <f>K34</f>
        <v>0</v>
      </c>
      <c r="L33" s="158">
        <v>0</v>
      </c>
      <c r="M33" s="158">
        <f t="shared" si="10"/>
        <v>0</v>
      </c>
      <c r="N33" s="158">
        <v>0</v>
      </c>
    </row>
    <row r="34" spans="1:14" s="21" customFormat="1" ht="94.5" hidden="1" customHeight="1">
      <c r="A34" s="91" t="s">
        <v>18</v>
      </c>
      <c r="B34" s="39" t="s">
        <v>66</v>
      </c>
      <c r="C34" s="38" t="s">
        <v>193</v>
      </c>
      <c r="D34" s="132" t="s">
        <v>334</v>
      </c>
      <c r="E34" s="132" t="s">
        <v>154</v>
      </c>
      <c r="F34" s="133" t="s">
        <v>237</v>
      </c>
      <c r="G34" s="133" t="s">
        <v>192</v>
      </c>
      <c r="H34" s="134" t="s">
        <v>287</v>
      </c>
      <c r="I34" s="134"/>
      <c r="J34" s="158">
        <f>J35</f>
        <v>0</v>
      </c>
      <c r="K34" s="158">
        <f>K35</f>
        <v>0</v>
      </c>
      <c r="L34" s="158">
        <v>0</v>
      </c>
      <c r="M34" s="158">
        <f t="shared" si="10"/>
        <v>0</v>
      </c>
      <c r="N34" s="158">
        <v>0</v>
      </c>
    </row>
    <row r="35" spans="1:14" s="21" customFormat="1" ht="96.75" hidden="1" customHeight="1">
      <c r="A35" s="91" t="s">
        <v>432</v>
      </c>
      <c r="B35" s="39" t="s">
        <v>66</v>
      </c>
      <c r="C35" s="38" t="s">
        <v>193</v>
      </c>
      <c r="D35" s="132" t="s">
        <v>334</v>
      </c>
      <c r="E35" s="132" t="s">
        <v>154</v>
      </c>
      <c r="F35" s="133" t="s">
        <v>237</v>
      </c>
      <c r="G35" s="133" t="s">
        <v>193</v>
      </c>
      <c r="H35" s="134" t="s">
        <v>287</v>
      </c>
      <c r="I35" s="134"/>
      <c r="J35" s="158">
        <f>J36</f>
        <v>0</v>
      </c>
      <c r="K35" s="158">
        <f>K36</f>
        <v>0</v>
      </c>
      <c r="L35" s="158">
        <v>0</v>
      </c>
      <c r="M35" s="158">
        <f t="shared" si="10"/>
        <v>0</v>
      </c>
      <c r="N35" s="158">
        <v>0</v>
      </c>
    </row>
    <row r="36" spans="1:14" s="21" customFormat="1" ht="27" hidden="1" customHeight="1">
      <c r="A36" s="184" t="s">
        <v>445</v>
      </c>
      <c r="B36" s="39" t="s">
        <v>66</v>
      </c>
      <c r="C36" s="38" t="s">
        <v>193</v>
      </c>
      <c r="D36" s="132" t="s">
        <v>334</v>
      </c>
      <c r="E36" s="132" t="s">
        <v>154</v>
      </c>
      <c r="F36" s="133" t="s">
        <v>237</v>
      </c>
      <c r="G36" s="133" t="s">
        <v>193</v>
      </c>
      <c r="H36" s="134" t="s">
        <v>303</v>
      </c>
      <c r="I36" s="134"/>
      <c r="J36" s="158">
        <f>J37</f>
        <v>0</v>
      </c>
      <c r="K36" s="158">
        <f>K37</f>
        <v>0</v>
      </c>
      <c r="L36" s="158">
        <v>0</v>
      </c>
      <c r="M36" s="158">
        <f t="shared" si="10"/>
        <v>0</v>
      </c>
      <c r="N36" s="158">
        <v>0</v>
      </c>
    </row>
    <row r="37" spans="1:14" s="21" customFormat="1" ht="28.5" hidden="1" customHeight="1">
      <c r="A37" s="184" t="s">
        <v>446</v>
      </c>
      <c r="B37" s="39" t="s">
        <v>66</v>
      </c>
      <c r="C37" s="38" t="s">
        <v>193</v>
      </c>
      <c r="D37" s="132" t="s">
        <v>334</v>
      </c>
      <c r="E37" s="132" t="s">
        <v>154</v>
      </c>
      <c r="F37" s="133" t="s">
        <v>237</v>
      </c>
      <c r="G37" s="133" t="s">
        <v>193</v>
      </c>
      <c r="H37" s="134" t="s">
        <v>303</v>
      </c>
      <c r="I37" s="134" t="s">
        <v>443</v>
      </c>
      <c r="J37" s="158"/>
      <c r="K37" s="158"/>
      <c r="L37" s="158">
        <v>0</v>
      </c>
      <c r="M37" s="158">
        <f t="shared" si="10"/>
        <v>0</v>
      </c>
      <c r="N37" s="159">
        <v>0</v>
      </c>
    </row>
    <row r="38" spans="1:14" s="139" customFormat="1" ht="27.75" customHeight="1">
      <c r="A38" s="36" t="s">
        <v>175</v>
      </c>
      <c r="B38" s="39" t="s">
        <v>66</v>
      </c>
      <c r="C38" s="37" t="s">
        <v>193</v>
      </c>
      <c r="D38" s="132" t="s">
        <v>251</v>
      </c>
      <c r="E38" s="132"/>
      <c r="F38" s="133"/>
      <c r="G38" s="133"/>
      <c r="H38" s="134"/>
      <c r="I38" s="134"/>
      <c r="J38" s="135">
        <f>SUM(J39)</f>
        <v>8537732.9700000007</v>
      </c>
      <c r="K38" s="135">
        <f>K39</f>
        <v>8486114.2300000004</v>
      </c>
      <c r="L38" s="158">
        <f t="shared" si="4"/>
        <v>99.395404609380748</v>
      </c>
      <c r="M38" s="158">
        <f t="shared" si="10"/>
        <v>8486114.2300000004</v>
      </c>
      <c r="N38" s="159">
        <f t="shared" si="5"/>
        <v>99.395404609380748</v>
      </c>
    </row>
    <row r="39" spans="1:14" s="139" customFormat="1" ht="98.25" customHeight="1">
      <c r="A39" s="101" t="s">
        <v>433</v>
      </c>
      <c r="B39" s="39" t="s">
        <v>66</v>
      </c>
      <c r="C39" s="37" t="s">
        <v>193</v>
      </c>
      <c r="D39" s="132" t="s">
        <v>251</v>
      </c>
      <c r="E39" s="132" t="s">
        <v>154</v>
      </c>
      <c r="F39" s="133" t="s">
        <v>6</v>
      </c>
      <c r="G39" s="133" t="s">
        <v>192</v>
      </c>
      <c r="H39" s="134" t="s">
        <v>287</v>
      </c>
      <c r="I39" s="134"/>
      <c r="J39" s="135">
        <f>J40+J59+J63</f>
        <v>8537732.9700000007</v>
      </c>
      <c r="K39" s="135">
        <f>K40+K59+K63</f>
        <v>8486114.2300000004</v>
      </c>
      <c r="L39" s="158">
        <f t="shared" si="4"/>
        <v>99.395404609380748</v>
      </c>
      <c r="M39" s="158">
        <f t="shared" si="10"/>
        <v>8486114.2300000004</v>
      </c>
      <c r="N39" s="159">
        <f t="shared" si="5"/>
        <v>99.395404609380748</v>
      </c>
    </row>
    <row r="40" spans="1:14" s="139" customFormat="1" ht="93" customHeight="1">
      <c r="A40" s="97" t="s">
        <v>18</v>
      </c>
      <c r="B40" s="39" t="s">
        <v>66</v>
      </c>
      <c r="C40" s="37" t="s">
        <v>193</v>
      </c>
      <c r="D40" s="132" t="s">
        <v>251</v>
      </c>
      <c r="E40" s="132" t="s">
        <v>154</v>
      </c>
      <c r="F40" s="133" t="s">
        <v>237</v>
      </c>
      <c r="G40" s="133" t="s">
        <v>192</v>
      </c>
      <c r="H40" s="134" t="s">
        <v>287</v>
      </c>
      <c r="I40" s="134"/>
      <c r="J40" s="135">
        <f>J49+J41</f>
        <v>8537732.9700000007</v>
      </c>
      <c r="K40" s="135">
        <f>K49+K41</f>
        <v>8486114.2300000004</v>
      </c>
      <c r="L40" s="158">
        <f t="shared" si="4"/>
        <v>99.395404609380748</v>
      </c>
      <c r="M40" s="158">
        <f t="shared" si="10"/>
        <v>8486114.2300000004</v>
      </c>
      <c r="N40" s="159">
        <f t="shared" si="5"/>
        <v>99.395404609380748</v>
      </c>
    </row>
    <row r="41" spans="1:14" s="139" customFormat="1" ht="93" customHeight="1">
      <c r="A41" s="97" t="s">
        <v>432</v>
      </c>
      <c r="B41" s="39" t="s">
        <v>66</v>
      </c>
      <c r="C41" s="37" t="s">
        <v>193</v>
      </c>
      <c r="D41" s="132" t="s">
        <v>251</v>
      </c>
      <c r="E41" s="132" t="s">
        <v>154</v>
      </c>
      <c r="F41" s="133" t="s">
        <v>237</v>
      </c>
      <c r="G41" s="133" t="s">
        <v>193</v>
      </c>
      <c r="H41" s="134" t="s">
        <v>287</v>
      </c>
      <c r="I41" s="134"/>
      <c r="J41" s="135">
        <f>J42+J47</f>
        <v>8272014.2300000004</v>
      </c>
      <c r="K41" s="135">
        <f>K42+K47</f>
        <v>8272014.2300000004</v>
      </c>
      <c r="L41" s="158">
        <f t="shared" si="4"/>
        <v>100</v>
      </c>
      <c r="M41" s="158">
        <f t="shared" si="10"/>
        <v>8272014.2300000004</v>
      </c>
      <c r="N41" s="159">
        <f t="shared" si="5"/>
        <v>100</v>
      </c>
    </row>
    <row r="42" spans="1:14" s="139" customFormat="1" ht="75.75" customHeight="1">
      <c r="A42" s="97" t="s">
        <v>458</v>
      </c>
      <c r="B42" s="39" t="s">
        <v>66</v>
      </c>
      <c r="C42" s="37" t="s">
        <v>193</v>
      </c>
      <c r="D42" s="132" t="s">
        <v>251</v>
      </c>
      <c r="E42" s="132" t="s">
        <v>154</v>
      </c>
      <c r="F42" s="133" t="s">
        <v>237</v>
      </c>
      <c r="G42" s="133" t="s">
        <v>193</v>
      </c>
      <c r="H42" s="134" t="s">
        <v>308</v>
      </c>
      <c r="I42" s="134"/>
      <c r="J42" s="135">
        <f>J43+J44+J45+J46</f>
        <v>8022444.2700000005</v>
      </c>
      <c r="K42" s="135">
        <f>K43+K44+K45+K46</f>
        <v>8022444.2700000005</v>
      </c>
      <c r="L42" s="158">
        <f t="shared" si="4"/>
        <v>100</v>
      </c>
      <c r="M42" s="158">
        <f t="shared" si="10"/>
        <v>8022444.2700000005</v>
      </c>
      <c r="N42" s="159">
        <f t="shared" si="5"/>
        <v>100</v>
      </c>
    </row>
    <row r="43" spans="1:14" s="139" customFormat="1" ht="44.25" customHeight="1">
      <c r="A43" s="101" t="s">
        <v>29</v>
      </c>
      <c r="B43" s="39" t="s">
        <v>66</v>
      </c>
      <c r="C43" s="37" t="s">
        <v>193</v>
      </c>
      <c r="D43" s="132" t="s">
        <v>251</v>
      </c>
      <c r="E43" s="132" t="s">
        <v>154</v>
      </c>
      <c r="F43" s="133" t="s">
        <v>237</v>
      </c>
      <c r="G43" s="133" t="s">
        <v>193</v>
      </c>
      <c r="H43" s="134" t="s">
        <v>308</v>
      </c>
      <c r="I43" s="134" t="s">
        <v>80</v>
      </c>
      <c r="J43" s="135">
        <v>5213431.2300000004</v>
      </c>
      <c r="K43" s="135">
        <v>5213431.2300000004</v>
      </c>
      <c r="L43" s="158">
        <f t="shared" si="4"/>
        <v>100</v>
      </c>
      <c r="M43" s="158">
        <f t="shared" si="10"/>
        <v>5213431.2300000004</v>
      </c>
      <c r="N43" s="159">
        <f>M43/J43*100</f>
        <v>100</v>
      </c>
    </row>
    <row r="44" spans="1:14" s="139" customFormat="1" ht="62.25" customHeight="1">
      <c r="A44" s="101" t="s">
        <v>22</v>
      </c>
      <c r="B44" s="39" t="s">
        <v>66</v>
      </c>
      <c r="C44" s="37" t="s">
        <v>193</v>
      </c>
      <c r="D44" s="132" t="s">
        <v>251</v>
      </c>
      <c r="E44" s="132" t="s">
        <v>154</v>
      </c>
      <c r="F44" s="133" t="s">
        <v>237</v>
      </c>
      <c r="G44" s="133" t="s">
        <v>193</v>
      </c>
      <c r="H44" s="134" t="s">
        <v>308</v>
      </c>
      <c r="I44" s="134" t="s">
        <v>8</v>
      </c>
      <c r="J44" s="135">
        <v>2789654.74</v>
      </c>
      <c r="K44" s="135">
        <v>2789654.74</v>
      </c>
      <c r="L44" s="158">
        <f t="shared" si="4"/>
        <v>100</v>
      </c>
      <c r="M44" s="158">
        <f t="shared" si="10"/>
        <v>2789654.74</v>
      </c>
      <c r="N44" s="159">
        <f t="shared" ref="N44:N48" si="11">M44/J44*100</f>
        <v>100</v>
      </c>
    </row>
    <row r="45" spans="1:14" s="139" customFormat="1" ht="63" hidden="1" customHeight="1">
      <c r="A45" s="102" t="s">
        <v>264</v>
      </c>
      <c r="B45" s="39" t="s">
        <v>66</v>
      </c>
      <c r="C45" s="37" t="s">
        <v>193</v>
      </c>
      <c r="D45" s="132" t="s">
        <v>251</v>
      </c>
      <c r="E45" s="132" t="s">
        <v>154</v>
      </c>
      <c r="F45" s="133" t="s">
        <v>237</v>
      </c>
      <c r="G45" s="133" t="s">
        <v>193</v>
      </c>
      <c r="H45" s="134" t="s">
        <v>308</v>
      </c>
      <c r="I45" s="134" t="s">
        <v>74</v>
      </c>
      <c r="J45" s="135">
        <v>0</v>
      </c>
      <c r="K45" s="135">
        <v>0</v>
      </c>
      <c r="L45" s="158" t="e">
        <f t="shared" si="4"/>
        <v>#DIV/0!</v>
      </c>
      <c r="M45" s="158">
        <f t="shared" si="10"/>
        <v>0</v>
      </c>
      <c r="N45" s="159" t="e">
        <f t="shared" si="11"/>
        <v>#DIV/0!</v>
      </c>
    </row>
    <row r="46" spans="1:14" s="139" customFormat="1" ht="30" customHeight="1">
      <c r="A46" s="75" t="s">
        <v>23</v>
      </c>
      <c r="B46" s="39" t="s">
        <v>66</v>
      </c>
      <c r="C46" s="37" t="s">
        <v>193</v>
      </c>
      <c r="D46" s="132" t="s">
        <v>251</v>
      </c>
      <c r="E46" s="132" t="s">
        <v>154</v>
      </c>
      <c r="F46" s="133" t="s">
        <v>237</v>
      </c>
      <c r="G46" s="133" t="s">
        <v>193</v>
      </c>
      <c r="H46" s="134" t="s">
        <v>308</v>
      </c>
      <c r="I46" s="134" t="s">
        <v>67</v>
      </c>
      <c r="J46" s="135">
        <v>19358.3</v>
      </c>
      <c r="K46" s="135">
        <v>19358.3</v>
      </c>
      <c r="L46" s="158">
        <f t="shared" si="4"/>
        <v>100</v>
      </c>
      <c r="M46" s="158">
        <f t="shared" si="10"/>
        <v>19358.3</v>
      </c>
      <c r="N46" s="159">
        <f t="shared" si="11"/>
        <v>100</v>
      </c>
    </row>
    <row r="47" spans="1:14" s="139" customFormat="1" ht="168.75">
      <c r="A47" s="75" t="s">
        <v>484</v>
      </c>
      <c r="B47" s="39" t="s">
        <v>66</v>
      </c>
      <c r="C47" s="37" t="s">
        <v>193</v>
      </c>
      <c r="D47" s="132" t="s">
        <v>251</v>
      </c>
      <c r="E47" s="132" t="s">
        <v>154</v>
      </c>
      <c r="F47" s="133" t="s">
        <v>237</v>
      </c>
      <c r="G47" s="133" t="s">
        <v>193</v>
      </c>
      <c r="H47" s="134" t="s">
        <v>483</v>
      </c>
      <c r="I47" s="134"/>
      <c r="J47" s="135">
        <f>J48</f>
        <v>249569.96</v>
      </c>
      <c r="K47" s="135">
        <f>K48</f>
        <v>249569.96</v>
      </c>
      <c r="L47" s="158">
        <f t="shared" si="4"/>
        <v>100</v>
      </c>
      <c r="M47" s="158">
        <f>M48</f>
        <v>249569.96</v>
      </c>
      <c r="N47" s="159">
        <f t="shared" si="11"/>
        <v>100</v>
      </c>
    </row>
    <row r="48" spans="1:14" s="139" customFormat="1" ht="18.75">
      <c r="A48" s="184" t="s">
        <v>170</v>
      </c>
      <c r="B48" s="39" t="s">
        <v>66</v>
      </c>
      <c r="C48" s="37" t="s">
        <v>193</v>
      </c>
      <c r="D48" s="132" t="s">
        <v>251</v>
      </c>
      <c r="E48" s="132" t="s">
        <v>154</v>
      </c>
      <c r="F48" s="133" t="s">
        <v>237</v>
      </c>
      <c r="G48" s="133" t="s">
        <v>193</v>
      </c>
      <c r="H48" s="134" t="s">
        <v>483</v>
      </c>
      <c r="I48" s="134" t="s">
        <v>70</v>
      </c>
      <c r="J48" s="135">
        <v>249569.96</v>
      </c>
      <c r="K48" s="135">
        <v>249569.96</v>
      </c>
      <c r="L48" s="158">
        <f t="shared" si="4"/>
        <v>100</v>
      </c>
      <c r="M48" s="158">
        <f>K48</f>
        <v>249569.96</v>
      </c>
      <c r="N48" s="159">
        <f t="shared" si="11"/>
        <v>100</v>
      </c>
    </row>
    <row r="49" spans="1:14" s="139" customFormat="1" ht="77.25" customHeight="1">
      <c r="A49" s="91" t="s">
        <v>26</v>
      </c>
      <c r="B49" s="39" t="s">
        <v>66</v>
      </c>
      <c r="C49" s="37" t="s">
        <v>193</v>
      </c>
      <c r="D49" s="132" t="s">
        <v>251</v>
      </c>
      <c r="E49" s="132" t="s">
        <v>154</v>
      </c>
      <c r="F49" s="133" t="s">
        <v>237</v>
      </c>
      <c r="G49" s="133" t="s">
        <v>197</v>
      </c>
      <c r="H49" s="134" t="s">
        <v>287</v>
      </c>
      <c r="I49" s="134"/>
      <c r="J49" s="135">
        <f>J50+J55+J57</f>
        <v>265718.74</v>
      </c>
      <c r="K49" s="135">
        <f>K50+K55+K57</f>
        <v>214100</v>
      </c>
      <c r="L49" s="158">
        <f t="shared" si="4"/>
        <v>80.573918121093001</v>
      </c>
      <c r="M49" s="158">
        <f t="shared" si="10"/>
        <v>214100</v>
      </c>
      <c r="N49" s="159">
        <f t="shared" si="5"/>
        <v>80.573918121093001</v>
      </c>
    </row>
    <row r="50" spans="1:14" s="139" customFormat="1" ht="75" customHeight="1">
      <c r="A50" s="91" t="s">
        <v>276</v>
      </c>
      <c r="B50" s="39" t="s">
        <v>66</v>
      </c>
      <c r="C50" s="37" t="s">
        <v>193</v>
      </c>
      <c r="D50" s="132" t="s">
        <v>251</v>
      </c>
      <c r="E50" s="132" t="s">
        <v>154</v>
      </c>
      <c r="F50" s="133" t="s">
        <v>237</v>
      </c>
      <c r="G50" s="133" t="s">
        <v>197</v>
      </c>
      <c r="H50" s="134" t="s">
        <v>285</v>
      </c>
      <c r="I50" s="134"/>
      <c r="J50" s="135">
        <f>J51+J52+J53+J54</f>
        <v>104500</v>
      </c>
      <c r="K50" s="135">
        <f>K51+K52+K53+K54</f>
        <v>104500</v>
      </c>
      <c r="L50" s="158">
        <f t="shared" si="4"/>
        <v>100</v>
      </c>
      <c r="M50" s="158">
        <f>K50</f>
        <v>104500</v>
      </c>
      <c r="N50" s="159">
        <f t="shared" si="5"/>
        <v>100</v>
      </c>
    </row>
    <row r="51" spans="1:14" s="139" customFormat="1" ht="43.5" hidden="1" customHeight="1">
      <c r="A51" s="101" t="s">
        <v>29</v>
      </c>
      <c r="B51" s="39" t="s">
        <v>66</v>
      </c>
      <c r="C51" s="37" t="s">
        <v>193</v>
      </c>
      <c r="D51" s="132" t="s">
        <v>251</v>
      </c>
      <c r="E51" s="132" t="s">
        <v>154</v>
      </c>
      <c r="F51" s="133" t="s">
        <v>237</v>
      </c>
      <c r="G51" s="133" t="s">
        <v>197</v>
      </c>
      <c r="H51" s="134" t="s">
        <v>285</v>
      </c>
      <c r="I51" s="38" t="s">
        <v>80</v>
      </c>
      <c r="J51" s="158">
        <v>0</v>
      </c>
      <c r="K51" s="158">
        <v>0</v>
      </c>
      <c r="L51" s="158" t="e">
        <f t="shared" ref="L51" si="12">K51/J51*100</f>
        <v>#DIV/0!</v>
      </c>
      <c r="M51" s="158">
        <f t="shared" si="10"/>
        <v>0</v>
      </c>
      <c r="N51" s="159" t="e">
        <f t="shared" ref="N51" si="13">M51/J51*100</f>
        <v>#DIV/0!</v>
      </c>
    </row>
    <row r="52" spans="1:14" s="139" customFormat="1" ht="59.25" customHeight="1">
      <c r="A52" s="101" t="s">
        <v>22</v>
      </c>
      <c r="B52" s="39" t="s">
        <v>66</v>
      </c>
      <c r="C52" s="37" t="s">
        <v>193</v>
      </c>
      <c r="D52" s="132" t="s">
        <v>251</v>
      </c>
      <c r="E52" s="132" t="s">
        <v>154</v>
      </c>
      <c r="F52" s="133" t="s">
        <v>237</v>
      </c>
      <c r="G52" s="133" t="s">
        <v>197</v>
      </c>
      <c r="H52" s="134" t="s">
        <v>285</v>
      </c>
      <c r="I52" s="38" t="s">
        <v>8</v>
      </c>
      <c r="J52" s="158">
        <v>29500</v>
      </c>
      <c r="K52" s="158">
        <v>29500</v>
      </c>
      <c r="L52" s="158">
        <f t="shared" si="4"/>
        <v>100</v>
      </c>
      <c r="M52" s="158">
        <f t="shared" si="10"/>
        <v>29500</v>
      </c>
      <c r="N52" s="159">
        <f t="shared" si="5"/>
        <v>100</v>
      </c>
    </row>
    <row r="53" spans="1:14" s="139" customFormat="1" ht="23.25" hidden="1" customHeight="1">
      <c r="A53" s="101" t="s">
        <v>284</v>
      </c>
      <c r="B53" s="39" t="s">
        <v>66</v>
      </c>
      <c r="C53" s="37" t="s">
        <v>193</v>
      </c>
      <c r="D53" s="132" t="s">
        <v>251</v>
      </c>
      <c r="E53" s="132" t="s">
        <v>154</v>
      </c>
      <c r="F53" s="133" t="s">
        <v>237</v>
      </c>
      <c r="G53" s="133" t="s">
        <v>197</v>
      </c>
      <c r="H53" s="134" t="s">
        <v>285</v>
      </c>
      <c r="I53" s="38" t="s">
        <v>283</v>
      </c>
      <c r="J53" s="158">
        <v>0</v>
      </c>
      <c r="K53" s="158">
        <v>0</v>
      </c>
      <c r="L53" s="158" t="e">
        <f t="shared" si="4"/>
        <v>#DIV/0!</v>
      </c>
      <c r="M53" s="158">
        <f t="shared" si="10"/>
        <v>0</v>
      </c>
      <c r="N53" s="159" t="e">
        <f t="shared" ref="N53:N58" si="14">M53/J53*100</f>
        <v>#DIV/0!</v>
      </c>
    </row>
    <row r="54" spans="1:14" s="139" customFormat="1" ht="24" customHeight="1">
      <c r="A54" s="75" t="s">
        <v>23</v>
      </c>
      <c r="B54" s="39" t="s">
        <v>66</v>
      </c>
      <c r="C54" s="37" t="s">
        <v>193</v>
      </c>
      <c r="D54" s="132" t="s">
        <v>251</v>
      </c>
      <c r="E54" s="132" t="s">
        <v>154</v>
      </c>
      <c r="F54" s="133" t="s">
        <v>237</v>
      </c>
      <c r="G54" s="133" t="s">
        <v>197</v>
      </c>
      <c r="H54" s="134" t="s">
        <v>285</v>
      </c>
      <c r="I54" s="38" t="s">
        <v>67</v>
      </c>
      <c r="J54" s="158">
        <v>75000</v>
      </c>
      <c r="K54" s="158">
        <v>75000</v>
      </c>
      <c r="L54" s="158">
        <f t="shared" si="4"/>
        <v>100</v>
      </c>
      <c r="M54" s="158">
        <f t="shared" si="10"/>
        <v>75000</v>
      </c>
      <c r="N54" s="159">
        <f t="shared" si="14"/>
        <v>100</v>
      </c>
    </row>
    <row r="55" spans="1:14" s="139" customFormat="1" ht="37.5" customHeight="1">
      <c r="A55" s="184" t="s">
        <v>523</v>
      </c>
      <c r="B55" s="39" t="s">
        <v>66</v>
      </c>
      <c r="C55" s="37" t="s">
        <v>193</v>
      </c>
      <c r="D55" s="132" t="s">
        <v>251</v>
      </c>
      <c r="E55" s="132" t="s">
        <v>154</v>
      </c>
      <c r="F55" s="133" t="s">
        <v>237</v>
      </c>
      <c r="G55" s="133" t="s">
        <v>197</v>
      </c>
      <c r="H55" s="134" t="s">
        <v>522</v>
      </c>
      <c r="I55" s="38"/>
      <c r="J55" s="135">
        <f>SUM(J56)</f>
        <v>160067.94</v>
      </c>
      <c r="K55" s="135">
        <f t="shared" ref="K55" si="15">SUM(K56)</f>
        <v>108449.2</v>
      </c>
      <c r="L55" s="158">
        <f t="shared" si="4"/>
        <v>67.751980815146368</v>
      </c>
      <c r="M55" s="135">
        <f t="shared" si="10"/>
        <v>108449.2</v>
      </c>
      <c r="N55" s="159">
        <f t="shared" si="14"/>
        <v>67.751980815146368</v>
      </c>
    </row>
    <row r="56" spans="1:14" s="139" customFormat="1" ht="57.75" customHeight="1">
      <c r="A56" s="101" t="s">
        <v>22</v>
      </c>
      <c r="B56" s="39" t="s">
        <v>66</v>
      </c>
      <c r="C56" s="37" t="s">
        <v>193</v>
      </c>
      <c r="D56" s="132" t="s">
        <v>251</v>
      </c>
      <c r="E56" s="132" t="s">
        <v>154</v>
      </c>
      <c r="F56" s="133" t="s">
        <v>237</v>
      </c>
      <c r="G56" s="133" t="s">
        <v>197</v>
      </c>
      <c r="H56" s="134" t="s">
        <v>522</v>
      </c>
      <c r="I56" s="38" t="s">
        <v>8</v>
      </c>
      <c r="J56" s="158">
        <v>160067.94</v>
      </c>
      <c r="K56" s="158">
        <v>108449.2</v>
      </c>
      <c r="L56" s="158">
        <f t="shared" ref="L56:L57" si="16">K56/J56*100</f>
        <v>67.751980815146368</v>
      </c>
      <c r="M56" s="158">
        <f t="shared" ref="M56:M57" si="17">K56</f>
        <v>108449.2</v>
      </c>
      <c r="N56" s="159">
        <f t="shared" si="14"/>
        <v>67.751980815146368</v>
      </c>
    </row>
    <row r="57" spans="1:14" s="139" customFormat="1" ht="36" customHeight="1">
      <c r="A57" s="101" t="s">
        <v>523</v>
      </c>
      <c r="B57" s="39" t="s">
        <v>66</v>
      </c>
      <c r="C57" s="37" t="s">
        <v>193</v>
      </c>
      <c r="D57" s="132" t="s">
        <v>251</v>
      </c>
      <c r="E57" s="132" t="s">
        <v>154</v>
      </c>
      <c r="F57" s="133" t="s">
        <v>237</v>
      </c>
      <c r="G57" s="133" t="s">
        <v>197</v>
      </c>
      <c r="H57" s="134" t="s">
        <v>521</v>
      </c>
      <c r="I57" s="38"/>
      <c r="J57" s="135">
        <f>SUM(J58)</f>
        <v>1150.8</v>
      </c>
      <c r="K57" s="135">
        <f t="shared" ref="K57" si="18">SUM(K58)</f>
        <v>1150.8</v>
      </c>
      <c r="L57" s="158">
        <f t="shared" si="16"/>
        <v>100</v>
      </c>
      <c r="M57" s="135">
        <f t="shared" si="17"/>
        <v>1150.8</v>
      </c>
      <c r="N57" s="159">
        <f t="shared" si="14"/>
        <v>100</v>
      </c>
    </row>
    <row r="58" spans="1:14" s="139" customFormat="1" ht="62.25" customHeight="1">
      <c r="A58" s="101" t="s">
        <v>22</v>
      </c>
      <c r="B58" s="39" t="s">
        <v>66</v>
      </c>
      <c r="C58" s="37" t="s">
        <v>193</v>
      </c>
      <c r="D58" s="132" t="s">
        <v>251</v>
      </c>
      <c r="E58" s="132" t="s">
        <v>154</v>
      </c>
      <c r="F58" s="133" t="s">
        <v>237</v>
      </c>
      <c r="G58" s="133" t="s">
        <v>197</v>
      </c>
      <c r="H58" s="134" t="s">
        <v>521</v>
      </c>
      <c r="I58" s="38" t="s">
        <v>8</v>
      </c>
      <c r="J58" s="158">
        <v>1150.8</v>
      </c>
      <c r="K58" s="158">
        <v>1150.8</v>
      </c>
      <c r="L58" s="158">
        <f t="shared" ref="L58" si="19">K58/J58*100</f>
        <v>100</v>
      </c>
      <c r="M58" s="158">
        <f t="shared" ref="M58" si="20">K58</f>
        <v>1150.8</v>
      </c>
      <c r="N58" s="159">
        <f t="shared" si="14"/>
        <v>100</v>
      </c>
    </row>
    <row r="59" spans="1:14" s="139" customFormat="1" ht="96.75" hidden="1" customHeight="1">
      <c r="A59" s="97" t="s">
        <v>440</v>
      </c>
      <c r="B59" s="39" t="s">
        <v>66</v>
      </c>
      <c r="C59" s="37" t="s">
        <v>193</v>
      </c>
      <c r="D59" s="132" t="s">
        <v>251</v>
      </c>
      <c r="E59" s="132" t="s">
        <v>154</v>
      </c>
      <c r="F59" s="133" t="s">
        <v>239</v>
      </c>
      <c r="G59" s="133" t="s">
        <v>192</v>
      </c>
      <c r="H59" s="134" t="s">
        <v>287</v>
      </c>
      <c r="I59" s="38"/>
      <c r="J59" s="135">
        <f>J60</f>
        <v>0</v>
      </c>
      <c r="K59" s="158">
        <f t="shared" ref="K59" si="21">J59</f>
        <v>0</v>
      </c>
      <c r="L59" s="158" t="e">
        <f t="shared" ref="L59" si="22">K59/J59*100</f>
        <v>#DIV/0!</v>
      </c>
      <c r="M59" s="158">
        <f t="shared" ref="M59" si="23">K59</f>
        <v>0</v>
      </c>
      <c r="N59" s="159" t="e">
        <f t="shared" ref="N59" si="24">M59/J59*100</f>
        <v>#DIV/0!</v>
      </c>
    </row>
    <row r="60" spans="1:14" s="139" customFormat="1" ht="21.75" hidden="1" customHeight="1">
      <c r="A60" s="91" t="s">
        <v>337</v>
      </c>
      <c r="B60" s="39" t="s">
        <v>66</v>
      </c>
      <c r="C60" s="37" t="s">
        <v>193</v>
      </c>
      <c r="D60" s="132" t="s">
        <v>251</v>
      </c>
      <c r="E60" s="132" t="s">
        <v>154</v>
      </c>
      <c r="F60" s="133" t="s">
        <v>239</v>
      </c>
      <c r="G60" s="133" t="s">
        <v>193</v>
      </c>
      <c r="H60" s="134" t="s">
        <v>287</v>
      </c>
      <c r="I60" s="38"/>
      <c r="J60" s="135">
        <f>J61</f>
        <v>0</v>
      </c>
      <c r="K60" s="158">
        <f t="shared" ref="K60:K61" si="25">J60</f>
        <v>0</v>
      </c>
      <c r="L60" s="158" t="e">
        <f t="shared" si="4"/>
        <v>#DIV/0!</v>
      </c>
      <c r="M60" s="158">
        <f t="shared" ref="M60:M62" si="26">K60</f>
        <v>0</v>
      </c>
      <c r="N60" s="159" t="e">
        <f t="shared" si="5"/>
        <v>#DIV/0!</v>
      </c>
    </row>
    <row r="61" spans="1:14" s="139" customFormat="1" ht="37.5" hidden="1" customHeight="1">
      <c r="A61" s="91" t="s">
        <v>338</v>
      </c>
      <c r="B61" s="39" t="s">
        <v>66</v>
      </c>
      <c r="C61" s="37" t="s">
        <v>193</v>
      </c>
      <c r="D61" s="132" t="s">
        <v>251</v>
      </c>
      <c r="E61" s="132" t="s">
        <v>154</v>
      </c>
      <c r="F61" s="133" t="s">
        <v>239</v>
      </c>
      <c r="G61" s="133" t="s">
        <v>193</v>
      </c>
      <c r="H61" s="134" t="s">
        <v>286</v>
      </c>
      <c r="I61" s="38"/>
      <c r="J61" s="135">
        <f>J62</f>
        <v>0</v>
      </c>
      <c r="K61" s="158">
        <f t="shared" si="25"/>
        <v>0</v>
      </c>
      <c r="L61" s="158" t="e">
        <f t="shared" si="4"/>
        <v>#DIV/0!</v>
      </c>
      <c r="M61" s="158">
        <f t="shared" si="26"/>
        <v>0</v>
      </c>
      <c r="N61" s="159" t="e">
        <f t="shared" si="5"/>
        <v>#DIV/0!</v>
      </c>
    </row>
    <row r="62" spans="1:14" s="139" customFormat="1" ht="58.5" hidden="1" customHeight="1">
      <c r="A62" s="101" t="s">
        <v>22</v>
      </c>
      <c r="B62" s="39" t="s">
        <v>66</v>
      </c>
      <c r="C62" s="37" t="s">
        <v>193</v>
      </c>
      <c r="D62" s="132" t="s">
        <v>251</v>
      </c>
      <c r="E62" s="132" t="s">
        <v>154</v>
      </c>
      <c r="F62" s="133" t="s">
        <v>239</v>
      </c>
      <c r="G62" s="133" t="s">
        <v>193</v>
      </c>
      <c r="H62" s="134" t="s">
        <v>286</v>
      </c>
      <c r="I62" s="38" t="s">
        <v>8</v>
      </c>
      <c r="J62" s="135">
        <v>0</v>
      </c>
      <c r="K62" s="158">
        <v>0</v>
      </c>
      <c r="L62" s="158" t="e">
        <f t="shared" si="4"/>
        <v>#DIV/0!</v>
      </c>
      <c r="M62" s="158">
        <f t="shared" si="26"/>
        <v>0</v>
      </c>
      <c r="N62" s="159" t="e">
        <f t="shared" si="5"/>
        <v>#DIV/0!</v>
      </c>
    </row>
    <row r="63" spans="1:14" s="139" customFormat="1" ht="75.75" hidden="1" customHeight="1">
      <c r="A63" s="97" t="s">
        <v>438</v>
      </c>
      <c r="B63" s="39" t="s">
        <v>66</v>
      </c>
      <c r="C63" s="37" t="s">
        <v>193</v>
      </c>
      <c r="D63" s="132" t="s">
        <v>251</v>
      </c>
      <c r="E63" s="132" t="s">
        <v>154</v>
      </c>
      <c r="F63" s="133" t="s">
        <v>50</v>
      </c>
      <c r="G63" s="133" t="s">
        <v>192</v>
      </c>
      <c r="H63" s="134" t="s">
        <v>287</v>
      </c>
      <c r="I63" s="38"/>
      <c r="J63" s="158">
        <f>J64</f>
        <v>0</v>
      </c>
      <c r="K63" s="158">
        <f t="shared" ref="K63:K65" si="27">K64</f>
        <v>0</v>
      </c>
      <c r="L63" s="158" t="e">
        <f t="shared" si="4"/>
        <v>#DIV/0!</v>
      </c>
      <c r="M63" s="158">
        <f>K63</f>
        <v>0</v>
      </c>
      <c r="N63" s="159" t="e">
        <f t="shared" si="5"/>
        <v>#DIV/0!</v>
      </c>
    </row>
    <row r="64" spans="1:14" s="139" customFormat="1" ht="40.5" hidden="1" customHeight="1">
      <c r="A64" s="91" t="s">
        <v>51</v>
      </c>
      <c r="B64" s="39" t="s">
        <v>66</v>
      </c>
      <c r="C64" s="37" t="s">
        <v>193</v>
      </c>
      <c r="D64" s="132" t="s">
        <v>251</v>
      </c>
      <c r="E64" s="132" t="s">
        <v>154</v>
      </c>
      <c r="F64" s="133" t="s">
        <v>50</v>
      </c>
      <c r="G64" s="133" t="s">
        <v>193</v>
      </c>
      <c r="H64" s="134" t="s">
        <v>287</v>
      </c>
      <c r="I64" s="38"/>
      <c r="J64" s="158">
        <f>J65</f>
        <v>0</v>
      </c>
      <c r="K64" s="158">
        <f t="shared" si="27"/>
        <v>0</v>
      </c>
      <c r="L64" s="158" t="e">
        <f t="shared" ref="L64:L66" si="28">K64/J64*100</f>
        <v>#DIV/0!</v>
      </c>
      <c r="M64" s="158">
        <f t="shared" ref="M64:M66" si="29">K64</f>
        <v>0</v>
      </c>
      <c r="N64" s="159" t="e">
        <f t="shared" ref="N64:N66" si="30">M64/J64*100</f>
        <v>#DIV/0!</v>
      </c>
    </row>
    <row r="65" spans="1:16" s="139" customFormat="1" ht="56.25" hidden="1" customHeight="1">
      <c r="A65" s="91" t="s">
        <v>414</v>
      </c>
      <c r="B65" s="39" t="s">
        <v>66</v>
      </c>
      <c r="C65" s="37" t="s">
        <v>193</v>
      </c>
      <c r="D65" s="132" t="s">
        <v>251</v>
      </c>
      <c r="E65" s="132" t="s">
        <v>154</v>
      </c>
      <c r="F65" s="133" t="s">
        <v>50</v>
      </c>
      <c r="G65" s="133" t="s">
        <v>193</v>
      </c>
      <c r="H65" s="134" t="s">
        <v>285</v>
      </c>
      <c r="I65" s="38"/>
      <c r="J65" s="158">
        <f>J66</f>
        <v>0</v>
      </c>
      <c r="K65" s="158">
        <f t="shared" si="27"/>
        <v>0</v>
      </c>
      <c r="L65" s="158" t="e">
        <f t="shared" si="28"/>
        <v>#DIV/0!</v>
      </c>
      <c r="M65" s="158">
        <f t="shared" si="29"/>
        <v>0</v>
      </c>
      <c r="N65" s="159" t="e">
        <f t="shared" si="30"/>
        <v>#DIV/0!</v>
      </c>
    </row>
    <row r="66" spans="1:16" s="139" customFormat="1" ht="58.5" hidden="1" customHeight="1">
      <c r="A66" s="101" t="s">
        <v>22</v>
      </c>
      <c r="B66" s="39" t="s">
        <v>66</v>
      </c>
      <c r="C66" s="37" t="s">
        <v>193</v>
      </c>
      <c r="D66" s="132" t="s">
        <v>251</v>
      </c>
      <c r="E66" s="132" t="s">
        <v>154</v>
      </c>
      <c r="F66" s="133" t="s">
        <v>50</v>
      </c>
      <c r="G66" s="133" t="s">
        <v>193</v>
      </c>
      <c r="H66" s="134" t="s">
        <v>285</v>
      </c>
      <c r="I66" s="38" t="s">
        <v>8</v>
      </c>
      <c r="J66" s="135">
        <v>0</v>
      </c>
      <c r="K66" s="158">
        <v>0</v>
      </c>
      <c r="L66" s="158" t="e">
        <f t="shared" si="28"/>
        <v>#DIV/0!</v>
      </c>
      <c r="M66" s="158">
        <f t="shared" si="29"/>
        <v>0</v>
      </c>
      <c r="N66" s="159" t="e">
        <f t="shared" si="30"/>
        <v>#DIV/0!</v>
      </c>
    </row>
    <row r="67" spans="1:16" s="139" customFormat="1" ht="30.75" customHeight="1">
      <c r="A67" s="36" t="s">
        <v>68</v>
      </c>
      <c r="B67" s="39" t="s">
        <v>66</v>
      </c>
      <c r="C67" s="37" t="s">
        <v>197</v>
      </c>
      <c r="D67" s="132" t="s">
        <v>192</v>
      </c>
      <c r="E67" s="132"/>
      <c r="F67" s="133"/>
      <c r="G67" s="133"/>
      <c r="H67" s="134"/>
      <c r="I67" s="134"/>
      <c r="J67" s="135">
        <f>J68</f>
        <v>679273</v>
      </c>
      <c r="K67" s="135">
        <f t="shared" ref="K67:M71" si="31">K68</f>
        <v>679273</v>
      </c>
      <c r="L67" s="158">
        <f t="shared" ref="L67:L73" si="32">K67/J67*100</f>
        <v>100</v>
      </c>
      <c r="M67" s="135">
        <f t="shared" si="31"/>
        <v>679273</v>
      </c>
      <c r="N67" s="159">
        <f t="shared" si="5"/>
        <v>100</v>
      </c>
    </row>
    <row r="68" spans="1:16" s="139" customFormat="1" ht="35.25" customHeight="1">
      <c r="A68" s="36" t="s">
        <v>208</v>
      </c>
      <c r="B68" s="39" t="s">
        <v>66</v>
      </c>
      <c r="C68" s="37" t="s">
        <v>197</v>
      </c>
      <c r="D68" s="132" t="s">
        <v>194</v>
      </c>
      <c r="E68" s="132"/>
      <c r="F68" s="133"/>
      <c r="G68" s="133"/>
      <c r="H68" s="134"/>
      <c r="I68" s="134"/>
      <c r="J68" s="135">
        <f>J69</f>
        <v>679273</v>
      </c>
      <c r="K68" s="135">
        <f t="shared" si="31"/>
        <v>679273</v>
      </c>
      <c r="L68" s="158">
        <f t="shared" si="32"/>
        <v>100</v>
      </c>
      <c r="M68" s="135">
        <f t="shared" si="31"/>
        <v>679273</v>
      </c>
      <c r="N68" s="159">
        <f t="shared" si="5"/>
        <v>100</v>
      </c>
    </row>
    <row r="69" spans="1:16" s="139" customFormat="1" ht="98.25" customHeight="1">
      <c r="A69" s="101" t="s">
        <v>433</v>
      </c>
      <c r="B69" s="39" t="s">
        <v>66</v>
      </c>
      <c r="C69" s="37" t="s">
        <v>197</v>
      </c>
      <c r="D69" s="132" t="s">
        <v>194</v>
      </c>
      <c r="E69" s="132" t="s">
        <v>154</v>
      </c>
      <c r="F69" s="133" t="s">
        <v>6</v>
      </c>
      <c r="G69" s="133" t="s">
        <v>192</v>
      </c>
      <c r="H69" s="134" t="s">
        <v>287</v>
      </c>
      <c r="I69" s="134"/>
      <c r="J69" s="135">
        <f>J70</f>
        <v>679273</v>
      </c>
      <c r="K69" s="135">
        <f t="shared" si="31"/>
        <v>679273</v>
      </c>
      <c r="L69" s="158">
        <f t="shared" si="32"/>
        <v>100</v>
      </c>
      <c r="M69" s="135">
        <f t="shared" si="31"/>
        <v>679273</v>
      </c>
      <c r="N69" s="159">
        <f t="shared" si="5"/>
        <v>100</v>
      </c>
    </row>
    <row r="70" spans="1:16" s="139" customFormat="1" ht="96" customHeight="1">
      <c r="A70" s="91" t="s">
        <v>18</v>
      </c>
      <c r="B70" s="39" t="s">
        <v>66</v>
      </c>
      <c r="C70" s="37" t="s">
        <v>197</v>
      </c>
      <c r="D70" s="132" t="s">
        <v>194</v>
      </c>
      <c r="E70" s="132" t="s">
        <v>154</v>
      </c>
      <c r="F70" s="133" t="s">
        <v>237</v>
      </c>
      <c r="G70" s="133" t="s">
        <v>192</v>
      </c>
      <c r="H70" s="134" t="s">
        <v>287</v>
      </c>
      <c r="I70" s="134"/>
      <c r="J70" s="135">
        <f>J71</f>
        <v>679273</v>
      </c>
      <c r="K70" s="135">
        <f t="shared" si="31"/>
        <v>679273</v>
      </c>
      <c r="L70" s="158">
        <f t="shared" si="32"/>
        <v>100</v>
      </c>
      <c r="M70" s="135">
        <f t="shared" si="31"/>
        <v>679273</v>
      </c>
      <c r="N70" s="159">
        <f t="shared" si="5"/>
        <v>100</v>
      </c>
    </row>
    <row r="71" spans="1:16" s="139" customFormat="1" ht="93" customHeight="1">
      <c r="A71" s="91" t="s">
        <v>432</v>
      </c>
      <c r="B71" s="39" t="s">
        <v>66</v>
      </c>
      <c r="C71" s="37" t="s">
        <v>197</v>
      </c>
      <c r="D71" s="132" t="s">
        <v>194</v>
      </c>
      <c r="E71" s="132" t="s">
        <v>154</v>
      </c>
      <c r="F71" s="133" t="s">
        <v>237</v>
      </c>
      <c r="G71" s="133" t="s">
        <v>193</v>
      </c>
      <c r="H71" s="134" t="s">
        <v>287</v>
      </c>
      <c r="I71" s="134"/>
      <c r="J71" s="135">
        <f>J72</f>
        <v>679273</v>
      </c>
      <c r="K71" s="135">
        <f t="shared" si="31"/>
        <v>679273</v>
      </c>
      <c r="L71" s="158">
        <f t="shared" si="32"/>
        <v>100</v>
      </c>
      <c r="M71" s="135">
        <f t="shared" si="31"/>
        <v>679273</v>
      </c>
      <c r="N71" s="159">
        <f t="shared" si="5"/>
        <v>100</v>
      </c>
      <c r="P71" s="137"/>
    </row>
    <row r="72" spans="1:16" s="139" customFormat="1" ht="55.5" customHeight="1">
      <c r="A72" s="91" t="s">
        <v>241</v>
      </c>
      <c r="B72" s="39" t="s">
        <v>66</v>
      </c>
      <c r="C72" s="37" t="s">
        <v>197</v>
      </c>
      <c r="D72" s="132" t="s">
        <v>194</v>
      </c>
      <c r="E72" s="132" t="s">
        <v>154</v>
      </c>
      <c r="F72" s="133" t="s">
        <v>237</v>
      </c>
      <c r="G72" s="133" t="s">
        <v>193</v>
      </c>
      <c r="H72" s="134" t="s">
        <v>297</v>
      </c>
      <c r="I72" s="134"/>
      <c r="J72" s="135">
        <f>J73+J74</f>
        <v>679273</v>
      </c>
      <c r="K72" s="135">
        <f>K73+K74</f>
        <v>679273</v>
      </c>
      <c r="L72" s="158">
        <f t="shared" si="32"/>
        <v>100</v>
      </c>
      <c r="M72" s="135">
        <f>M73+M74</f>
        <v>679273</v>
      </c>
      <c r="N72" s="159">
        <f t="shared" si="5"/>
        <v>100</v>
      </c>
    </row>
    <row r="73" spans="1:16" s="139" customFormat="1" ht="45" customHeight="1">
      <c r="A73" s="101" t="s">
        <v>21</v>
      </c>
      <c r="B73" s="39" t="s">
        <v>66</v>
      </c>
      <c r="C73" s="37" t="s">
        <v>197</v>
      </c>
      <c r="D73" s="132" t="s">
        <v>194</v>
      </c>
      <c r="E73" s="132" t="s">
        <v>154</v>
      </c>
      <c r="F73" s="133" t="s">
        <v>237</v>
      </c>
      <c r="G73" s="133" t="s">
        <v>193</v>
      </c>
      <c r="H73" s="134" t="s">
        <v>297</v>
      </c>
      <c r="I73" s="134" t="s">
        <v>81</v>
      </c>
      <c r="J73" s="135">
        <v>667418.98</v>
      </c>
      <c r="K73" s="135">
        <v>667418.98</v>
      </c>
      <c r="L73" s="158">
        <f t="shared" si="32"/>
        <v>100</v>
      </c>
      <c r="M73" s="135">
        <f>K73</f>
        <v>667418.98</v>
      </c>
      <c r="N73" s="159">
        <f t="shared" si="5"/>
        <v>100</v>
      </c>
    </row>
    <row r="74" spans="1:16" s="139" customFormat="1" ht="62.25" customHeight="1">
      <c r="A74" s="101" t="s">
        <v>22</v>
      </c>
      <c r="B74" s="39" t="s">
        <v>66</v>
      </c>
      <c r="C74" s="142" t="s">
        <v>197</v>
      </c>
      <c r="D74" s="143" t="s">
        <v>194</v>
      </c>
      <c r="E74" s="132" t="s">
        <v>154</v>
      </c>
      <c r="F74" s="133" t="s">
        <v>237</v>
      </c>
      <c r="G74" s="133" t="s">
        <v>193</v>
      </c>
      <c r="H74" s="134" t="s">
        <v>297</v>
      </c>
      <c r="I74" s="141" t="s">
        <v>8</v>
      </c>
      <c r="J74" s="135">
        <v>11854.02</v>
      </c>
      <c r="K74" s="135">
        <v>11854.02</v>
      </c>
      <c r="L74" s="158">
        <f>K74/J74*100</f>
        <v>100</v>
      </c>
      <c r="M74" s="135">
        <f>K74</f>
        <v>11854.02</v>
      </c>
      <c r="N74" s="159">
        <f t="shared" si="5"/>
        <v>100</v>
      </c>
    </row>
    <row r="75" spans="1:16" s="139" customFormat="1" ht="57" hidden="1" customHeight="1">
      <c r="A75" s="36" t="s">
        <v>288</v>
      </c>
      <c r="B75" s="39" t="s">
        <v>66</v>
      </c>
      <c r="C75" s="37" t="s">
        <v>194</v>
      </c>
      <c r="D75" s="132" t="s">
        <v>192</v>
      </c>
      <c r="E75" s="132"/>
      <c r="F75" s="133"/>
      <c r="G75" s="133"/>
      <c r="H75" s="134"/>
      <c r="I75" s="134"/>
      <c r="J75" s="135">
        <f>J76+J90</f>
        <v>0</v>
      </c>
      <c r="K75" s="135">
        <f>K76+K90</f>
        <v>0</v>
      </c>
      <c r="L75" s="158" t="e">
        <f t="shared" ref="L75:L81" si="33">K75/J75*100</f>
        <v>#DIV/0!</v>
      </c>
      <c r="M75" s="135">
        <f>K75</f>
        <v>0</v>
      </c>
      <c r="N75" s="159" t="e">
        <f t="shared" ref="N75:N81" si="34">M75/J75*100</f>
        <v>#DIV/0!</v>
      </c>
    </row>
    <row r="76" spans="1:16" s="139" customFormat="1" ht="75.75" hidden="1" customHeight="1">
      <c r="A76" s="36" t="s">
        <v>289</v>
      </c>
      <c r="B76" s="39" t="s">
        <v>66</v>
      </c>
      <c r="C76" s="37" t="s">
        <v>194</v>
      </c>
      <c r="D76" s="132" t="s">
        <v>265</v>
      </c>
      <c r="E76" s="132"/>
      <c r="F76" s="133"/>
      <c r="G76" s="133"/>
      <c r="H76" s="134"/>
      <c r="I76" s="134"/>
      <c r="J76" s="135">
        <f>J77</f>
        <v>0</v>
      </c>
      <c r="K76" s="135">
        <f>K77</f>
        <v>0</v>
      </c>
      <c r="L76" s="158" t="e">
        <f t="shared" si="33"/>
        <v>#DIV/0!</v>
      </c>
      <c r="M76" s="135">
        <f t="shared" ref="M76:M109" si="35">K76</f>
        <v>0</v>
      </c>
      <c r="N76" s="159" t="e">
        <f t="shared" si="34"/>
        <v>#DIV/0!</v>
      </c>
    </row>
    <row r="77" spans="1:16" s="139" customFormat="1" ht="27" hidden="1" customHeight="1">
      <c r="A77" s="101" t="s">
        <v>415</v>
      </c>
      <c r="B77" s="39" t="s">
        <v>66</v>
      </c>
      <c r="C77" s="37" t="s">
        <v>194</v>
      </c>
      <c r="D77" s="132" t="s">
        <v>265</v>
      </c>
      <c r="E77" s="132" t="s">
        <v>60</v>
      </c>
      <c r="F77" s="133" t="s">
        <v>6</v>
      </c>
      <c r="G77" s="133" t="s">
        <v>192</v>
      </c>
      <c r="H77" s="134" t="s">
        <v>287</v>
      </c>
      <c r="I77" s="134"/>
      <c r="J77" s="135">
        <f>J78+J82</f>
        <v>0</v>
      </c>
      <c r="K77" s="135">
        <f>K78+K82</f>
        <v>0</v>
      </c>
      <c r="L77" s="158" t="e">
        <f t="shared" si="33"/>
        <v>#DIV/0!</v>
      </c>
      <c r="M77" s="135">
        <f t="shared" si="35"/>
        <v>0</v>
      </c>
      <c r="N77" s="159" t="e">
        <f t="shared" si="34"/>
        <v>#DIV/0!</v>
      </c>
    </row>
    <row r="78" spans="1:16" s="139" customFormat="1" ht="36.75" hidden="1" customHeight="1">
      <c r="A78" s="91" t="s">
        <v>279</v>
      </c>
      <c r="B78" s="39" t="s">
        <v>66</v>
      </c>
      <c r="C78" s="37" t="s">
        <v>194</v>
      </c>
      <c r="D78" s="132" t="s">
        <v>265</v>
      </c>
      <c r="E78" s="132" t="s">
        <v>60</v>
      </c>
      <c r="F78" s="133" t="s">
        <v>237</v>
      </c>
      <c r="G78" s="133" t="s">
        <v>192</v>
      </c>
      <c r="H78" s="134" t="s">
        <v>287</v>
      </c>
      <c r="I78" s="134"/>
      <c r="J78" s="135">
        <f t="shared" ref="J78:K78" si="36">J79</f>
        <v>0</v>
      </c>
      <c r="K78" s="135">
        <f t="shared" si="36"/>
        <v>0</v>
      </c>
      <c r="L78" s="158" t="e">
        <f t="shared" si="33"/>
        <v>#DIV/0!</v>
      </c>
      <c r="M78" s="135">
        <f t="shared" si="35"/>
        <v>0</v>
      </c>
      <c r="N78" s="159" t="e">
        <f t="shared" si="34"/>
        <v>#DIV/0!</v>
      </c>
    </row>
    <row r="79" spans="1:16" s="139" customFormat="1" ht="38.25" hidden="1" customHeight="1">
      <c r="A79" s="91" t="s">
        <v>280</v>
      </c>
      <c r="B79" s="39" t="s">
        <v>66</v>
      </c>
      <c r="C79" s="37" t="s">
        <v>194</v>
      </c>
      <c r="D79" s="132" t="s">
        <v>265</v>
      </c>
      <c r="E79" s="132" t="s">
        <v>60</v>
      </c>
      <c r="F79" s="133" t="s">
        <v>237</v>
      </c>
      <c r="G79" s="133" t="s">
        <v>193</v>
      </c>
      <c r="H79" s="134" t="s">
        <v>287</v>
      </c>
      <c r="I79" s="134"/>
      <c r="J79" s="135">
        <f>J88</f>
        <v>0</v>
      </c>
      <c r="K79" s="135">
        <f>K88</f>
        <v>0</v>
      </c>
      <c r="L79" s="158" t="e">
        <f t="shared" si="33"/>
        <v>#DIV/0!</v>
      </c>
      <c r="M79" s="135">
        <f t="shared" si="35"/>
        <v>0</v>
      </c>
      <c r="N79" s="159" t="e">
        <f t="shared" si="34"/>
        <v>#DIV/0!</v>
      </c>
      <c r="P79" s="137"/>
    </row>
    <row r="80" spans="1:16" s="139" customFormat="1" ht="79.5" hidden="1" customHeight="1">
      <c r="A80" s="91" t="s">
        <v>290</v>
      </c>
      <c r="B80" s="39" t="s">
        <v>66</v>
      </c>
      <c r="C80" s="37" t="s">
        <v>194</v>
      </c>
      <c r="D80" s="132" t="s">
        <v>265</v>
      </c>
      <c r="E80" s="132" t="s">
        <v>154</v>
      </c>
      <c r="F80" s="133" t="s">
        <v>237</v>
      </c>
      <c r="G80" s="133" t="s">
        <v>193</v>
      </c>
      <c r="H80" s="134" t="s">
        <v>291</v>
      </c>
      <c r="I80" s="134"/>
      <c r="J80" s="135">
        <f>J81</f>
        <v>0</v>
      </c>
      <c r="K80" s="135">
        <f>K81</f>
        <v>0</v>
      </c>
      <c r="L80" s="158" t="e">
        <f t="shared" si="33"/>
        <v>#DIV/0!</v>
      </c>
      <c r="M80" s="135">
        <f t="shared" si="35"/>
        <v>0</v>
      </c>
      <c r="N80" s="159" t="e">
        <f t="shared" si="34"/>
        <v>#DIV/0!</v>
      </c>
    </row>
    <row r="81" spans="1:16" s="139" customFormat="1" ht="57.75" hidden="1" customHeight="1">
      <c r="A81" s="101" t="s">
        <v>22</v>
      </c>
      <c r="B81" s="39" t="s">
        <v>66</v>
      </c>
      <c r="C81" s="37" t="s">
        <v>194</v>
      </c>
      <c r="D81" s="132" t="s">
        <v>265</v>
      </c>
      <c r="E81" s="132" t="s">
        <v>154</v>
      </c>
      <c r="F81" s="133" t="s">
        <v>237</v>
      </c>
      <c r="G81" s="133" t="s">
        <v>193</v>
      </c>
      <c r="H81" s="134" t="s">
        <v>291</v>
      </c>
      <c r="I81" s="134" t="s">
        <v>8</v>
      </c>
      <c r="J81" s="135">
        <v>0</v>
      </c>
      <c r="K81" s="135">
        <v>0</v>
      </c>
      <c r="L81" s="158" t="e">
        <f t="shared" si="33"/>
        <v>#DIV/0!</v>
      </c>
      <c r="M81" s="135">
        <f t="shared" si="35"/>
        <v>0</v>
      </c>
      <c r="N81" s="159" t="e">
        <f t="shared" si="34"/>
        <v>#DIV/0!</v>
      </c>
    </row>
    <row r="82" spans="1:16" s="139" customFormat="1" ht="78" hidden="1" customHeight="1">
      <c r="A82" s="169" t="s">
        <v>435</v>
      </c>
      <c r="B82" s="39" t="s">
        <v>66</v>
      </c>
      <c r="C82" s="37" t="s">
        <v>194</v>
      </c>
      <c r="D82" s="132" t="s">
        <v>265</v>
      </c>
      <c r="E82" s="132" t="s">
        <v>154</v>
      </c>
      <c r="F82" s="133" t="s">
        <v>374</v>
      </c>
      <c r="G82" s="133" t="s">
        <v>192</v>
      </c>
      <c r="H82" s="134" t="s">
        <v>287</v>
      </c>
      <c r="I82" s="134"/>
      <c r="J82" s="135">
        <f>J83</f>
        <v>0</v>
      </c>
      <c r="K82" s="135">
        <f t="shared" ref="K82:K86" si="37">K83</f>
        <v>0</v>
      </c>
      <c r="L82" s="158" t="e">
        <f t="shared" ref="L82:L111" si="38">K82/J82*100</f>
        <v>#DIV/0!</v>
      </c>
      <c r="M82" s="135">
        <f t="shared" si="35"/>
        <v>0</v>
      </c>
      <c r="N82" s="159" t="e">
        <f t="shared" ref="N82:N103" si="39">M82/J82*100</f>
        <v>#DIV/0!</v>
      </c>
      <c r="P82" s="137"/>
    </row>
    <row r="83" spans="1:16" s="139" customFormat="1" ht="79.5" hidden="1" customHeight="1">
      <c r="A83" s="115" t="s">
        <v>293</v>
      </c>
      <c r="B83" s="39" t="s">
        <v>66</v>
      </c>
      <c r="C83" s="37" t="s">
        <v>194</v>
      </c>
      <c r="D83" s="132" t="s">
        <v>265</v>
      </c>
      <c r="E83" s="132" t="s">
        <v>154</v>
      </c>
      <c r="F83" s="133" t="s">
        <v>374</v>
      </c>
      <c r="G83" s="133" t="s">
        <v>197</v>
      </c>
      <c r="H83" s="134" t="s">
        <v>287</v>
      </c>
      <c r="I83" s="134"/>
      <c r="J83" s="135">
        <f>J84+J86</f>
        <v>0</v>
      </c>
      <c r="K83" s="135">
        <f>K84+K86</f>
        <v>0</v>
      </c>
      <c r="L83" s="158" t="e">
        <f t="shared" si="38"/>
        <v>#DIV/0!</v>
      </c>
      <c r="M83" s="135">
        <f t="shared" si="35"/>
        <v>0</v>
      </c>
      <c r="N83" s="159" t="e">
        <f t="shared" si="39"/>
        <v>#DIV/0!</v>
      </c>
    </row>
    <row r="84" spans="1:16" s="139" customFormat="1" ht="38.25" hidden="1" customHeight="1">
      <c r="A84" s="115" t="s">
        <v>294</v>
      </c>
      <c r="B84" s="39" t="s">
        <v>66</v>
      </c>
      <c r="C84" s="37" t="s">
        <v>194</v>
      </c>
      <c r="D84" s="132" t="s">
        <v>265</v>
      </c>
      <c r="E84" s="132" t="s">
        <v>154</v>
      </c>
      <c r="F84" s="133" t="s">
        <v>374</v>
      </c>
      <c r="G84" s="133" t="s">
        <v>197</v>
      </c>
      <c r="H84" s="134" t="s">
        <v>286</v>
      </c>
      <c r="I84" s="134"/>
      <c r="J84" s="135">
        <f>J85</f>
        <v>0</v>
      </c>
      <c r="K84" s="135">
        <f t="shared" si="37"/>
        <v>0</v>
      </c>
      <c r="L84" s="158" t="e">
        <f t="shared" si="38"/>
        <v>#DIV/0!</v>
      </c>
      <c r="M84" s="135">
        <f t="shared" si="35"/>
        <v>0</v>
      </c>
      <c r="N84" s="159" t="e">
        <f t="shared" si="39"/>
        <v>#DIV/0!</v>
      </c>
    </row>
    <row r="85" spans="1:16" s="139" customFormat="1" ht="57.75" hidden="1" customHeight="1">
      <c r="A85" s="101" t="s">
        <v>22</v>
      </c>
      <c r="B85" s="39" t="s">
        <v>66</v>
      </c>
      <c r="C85" s="37" t="s">
        <v>194</v>
      </c>
      <c r="D85" s="132" t="s">
        <v>265</v>
      </c>
      <c r="E85" s="132" t="s">
        <v>154</v>
      </c>
      <c r="F85" s="133" t="s">
        <v>374</v>
      </c>
      <c r="G85" s="133" t="s">
        <v>197</v>
      </c>
      <c r="H85" s="134" t="s">
        <v>286</v>
      </c>
      <c r="I85" s="134" t="s">
        <v>8</v>
      </c>
      <c r="J85" s="135">
        <v>0</v>
      </c>
      <c r="K85" s="135">
        <f>J85</f>
        <v>0</v>
      </c>
      <c r="L85" s="158" t="e">
        <f t="shared" si="38"/>
        <v>#DIV/0!</v>
      </c>
      <c r="M85" s="135">
        <f t="shared" si="35"/>
        <v>0</v>
      </c>
      <c r="N85" s="159" t="e">
        <f t="shared" si="39"/>
        <v>#DIV/0!</v>
      </c>
    </row>
    <row r="86" spans="1:16" s="139" customFormat="1" ht="174.75" hidden="1" customHeight="1">
      <c r="A86" s="115" t="s">
        <v>356</v>
      </c>
      <c r="B86" s="39" t="s">
        <v>66</v>
      </c>
      <c r="C86" s="37" t="s">
        <v>194</v>
      </c>
      <c r="D86" s="132" t="s">
        <v>265</v>
      </c>
      <c r="E86" s="132" t="s">
        <v>154</v>
      </c>
      <c r="F86" s="133" t="s">
        <v>374</v>
      </c>
      <c r="G86" s="133" t="s">
        <v>197</v>
      </c>
      <c r="H86" s="134" t="s">
        <v>355</v>
      </c>
      <c r="I86" s="134"/>
      <c r="J86" s="135">
        <f>J87</f>
        <v>0</v>
      </c>
      <c r="K86" s="135">
        <f t="shared" si="37"/>
        <v>0</v>
      </c>
      <c r="L86" s="158" t="e">
        <f t="shared" ref="L86:L87" si="40">K86/J86*100</f>
        <v>#DIV/0!</v>
      </c>
      <c r="M86" s="135">
        <f t="shared" si="35"/>
        <v>0</v>
      </c>
      <c r="N86" s="159" t="e">
        <f t="shared" ref="N86:N87" si="41">M86/J86*100</f>
        <v>#DIV/0!</v>
      </c>
    </row>
    <row r="87" spans="1:16" s="139" customFormat="1" ht="24.75" hidden="1" customHeight="1">
      <c r="A87" s="101" t="s">
        <v>170</v>
      </c>
      <c r="B87" s="39" t="s">
        <v>66</v>
      </c>
      <c r="C87" s="37" t="s">
        <v>194</v>
      </c>
      <c r="D87" s="132" t="s">
        <v>265</v>
      </c>
      <c r="E87" s="132" t="s">
        <v>154</v>
      </c>
      <c r="F87" s="133" t="s">
        <v>374</v>
      </c>
      <c r="G87" s="133" t="s">
        <v>197</v>
      </c>
      <c r="H87" s="134" t="s">
        <v>355</v>
      </c>
      <c r="I87" s="134" t="s">
        <v>70</v>
      </c>
      <c r="J87" s="135">
        <v>0</v>
      </c>
      <c r="K87" s="135">
        <v>0</v>
      </c>
      <c r="L87" s="158" t="e">
        <f t="shared" si="40"/>
        <v>#DIV/0!</v>
      </c>
      <c r="M87" s="135">
        <f t="shared" si="35"/>
        <v>0</v>
      </c>
      <c r="N87" s="159" t="e">
        <f t="shared" si="41"/>
        <v>#DIV/0!</v>
      </c>
    </row>
    <row r="88" spans="1:16" s="139" customFormat="1" ht="33" hidden="1" customHeight="1">
      <c r="A88" s="91" t="s">
        <v>416</v>
      </c>
      <c r="B88" s="39" t="s">
        <v>66</v>
      </c>
      <c r="C88" s="37" t="s">
        <v>194</v>
      </c>
      <c r="D88" s="132" t="s">
        <v>265</v>
      </c>
      <c r="E88" s="132" t="s">
        <v>60</v>
      </c>
      <c r="F88" s="133" t="s">
        <v>237</v>
      </c>
      <c r="G88" s="133" t="s">
        <v>193</v>
      </c>
      <c r="H88" s="134" t="s">
        <v>315</v>
      </c>
      <c r="I88" s="134"/>
      <c r="J88" s="135">
        <f>J89</f>
        <v>0</v>
      </c>
      <c r="K88" s="135">
        <f>K89</f>
        <v>0</v>
      </c>
      <c r="L88" s="158" t="e">
        <f t="shared" si="38"/>
        <v>#DIV/0!</v>
      </c>
      <c r="M88" s="135">
        <f t="shared" si="35"/>
        <v>0</v>
      </c>
      <c r="N88" s="159" t="e">
        <f t="shared" si="39"/>
        <v>#DIV/0!</v>
      </c>
    </row>
    <row r="89" spans="1:16" s="139" customFormat="1" ht="57.75" hidden="1" customHeight="1">
      <c r="A89" s="101" t="s">
        <v>22</v>
      </c>
      <c r="B89" s="39" t="s">
        <v>66</v>
      </c>
      <c r="C89" s="37" t="s">
        <v>194</v>
      </c>
      <c r="D89" s="132" t="s">
        <v>265</v>
      </c>
      <c r="E89" s="132" t="s">
        <v>60</v>
      </c>
      <c r="F89" s="133" t="s">
        <v>237</v>
      </c>
      <c r="G89" s="133" t="s">
        <v>193</v>
      </c>
      <c r="H89" s="134" t="s">
        <v>315</v>
      </c>
      <c r="I89" s="134" t="s">
        <v>8</v>
      </c>
      <c r="J89" s="135">
        <v>0</v>
      </c>
      <c r="K89" s="135">
        <v>0</v>
      </c>
      <c r="L89" s="158" t="e">
        <f t="shared" si="38"/>
        <v>#DIV/0!</v>
      </c>
      <c r="M89" s="135">
        <f t="shared" si="35"/>
        <v>0</v>
      </c>
      <c r="N89" s="159" t="e">
        <f t="shared" si="39"/>
        <v>#DIV/0!</v>
      </c>
    </row>
    <row r="90" spans="1:16" s="139" customFormat="1" ht="57.75" hidden="1" customHeight="1">
      <c r="A90" s="101" t="s">
        <v>488</v>
      </c>
      <c r="B90" s="39" t="s">
        <v>66</v>
      </c>
      <c r="C90" s="37" t="s">
        <v>194</v>
      </c>
      <c r="D90" s="132" t="s">
        <v>198</v>
      </c>
      <c r="E90" s="132"/>
      <c r="F90" s="133"/>
      <c r="G90" s="133"/>
      <c r="H90" s="134"/>
      <c r="I90" s="134"/>
      <c r="J90" s="135">
        <f>J91+J96</f>
        <v>0</v>
      </c>
      <c r="K90" s="135">
        <f>K91+K96</f>
        <v>0</v>
      </c>
      <c r="L90" s="158" t="e">
        <f t="shared" si="38"/>
        <v>#DIV/0!</v>
      </c>
      <c r="M90" s="135">
        <f>K90</f>
        <v>0</v>
      </c>
      <c r="N90" s="159" t="e">
        <f t="shared" si="39"/>
        <v>#DIV/0!</v>
      </c>
    </row>
    <row r="91" spans="1:16" s="139" customFormat="1" ht="57.75" hidden="1" customHeight="1">
      <c r="A91" s="101" t="s">
        <v>455</v>
      </c>
      <c r="B91" s="39" t="s">
        <v>66</v>
      </c>
      <c r="C91" s="37" t="s">
        <v>194</v>
      </c>
      <c r="D91" s="132" t="s">
        <v>198</v>
      </c>
      <c r="E91" s="132" t="s">
        <v>154</v>
      </c>
      <c r="F91" s="133" t="s">
        <v>6</v>
      </c>
      <c r="G91" s="133" t="s">
        <v>192</v>
      </c>
      <c r="H91" s="134" t="s">
        <v>287</v>
      </c>
      <c r="I91" s="134"/>
      <c r="J91" s="135">
        <f t="shared" ref="J91:K94" si="42">J92</f>
        <v>0</v>
      </c>
      <c r="K91" s="135">
        <f t="shared" si="42"/>
        <v>0</v>
      </c>
      <c r="L91" s="158" t="e">
        <f t="shared" si="38"/>
        <v>#DIV/0!</v>
      </c>
      <c r="M91" s="135">
        <f>M92</f>
        <v>0</v>
      </c>
      <c r="N91" s="159" t="e">
        <f t="shared" si="39"/>
        <v>#DIV/0!</v>
      </c>
    </row>
    <row r="92" spans="1:16" s="139" customFormat="1" ht="57.75" hidden="1" customHeight="1">
      <c r="A92" s="101" t="s">
        <v>487</v>
      </c>
      <c r="B92" s="39" t="s">
        <v>66</v>
      </c>
      <c r="C92" s="37" t="s">
        <v>194</v>
      </c>
      <c r="D92" s="132" t="s">
        <v>198</v>
      </c>
      <c r="E92" s="132" t="s">
        <v>154</v>
      </c>
      <c r="F92" s="133" t="s">
        <v>374</v>
      </c>
      <c r="G92" s="133" t="s">
        <v>192</v>
      </c>
      <c r="H92" s="134" t="s">
        <v>287</v>
      </c>
      <c r="I92" s="134"/>
      <c r="J92" s="135">
        <f t="shared" si="42"/>
        <v>0</v>
      </c>
      <c r="K92" s="135">
        <f t="shared" si="42"/>
        <v>0</v>
      </c>
      <c r="L92" s="158" t="e">
        <f t="shared" si="38"/>
        <v>#DIV/0!</v>
      </c>
      <c r="M92" s="135">
        <f>M93</f>
        <v>0</v>
      </c>
      <c r="N92" s="159" t="e">
        <f t="shared" si="39"/>
        <v>#DIV/0!</v>
      </c>
    </row>
    <row r="93" spans="1:16" s="139" customFormat="1" ht="37.5" hidden="1">
      <c r="A93" s="101" t="s">
        <v>486</v>
      </c>
      <c r="B93" s="39" t="s">
        <v>66</v>
      </c>
      <c r="C93" s="37" t="s">
        <v>194</v>
      </c>
      <c r="D93" s="132" t="s">
        <v>198</v>
      </c>
      <c r="E93" s="132" t="s">
        <v>154</v>
      </c>
      <c r="F93" s="133" t="s">
        <v>374</v>
      </c>
      <c r="G93" s="133" t="s">
        <v>193</v>
      </c>
      <c r="H93" s="134" t="s">
        <v>287</v>
      </c>
      <c r="I93" s="134"/>
      <c r="J93" s="135">
        <f t="shared" si="42"/>
        <v>0</v>
      </c>
      <c r="K93" s="135">
        <f t="shared" si="42"/>
        <v>0</v>
      </c>
      <c r="L93" s="158" t="e">
        <f t="shared" si="38"/>
        <v>#DIV/0!</v>
      </c>
      <c r="M93" s="135">
        <f>M94</f>
        <v>0</v>
      </c>
      <c r="N93" s="159" t="e">
        <f t="shared" si="39"/>
        <v>#DIV/0!</v>
      </c>
    </row>
    <row r="94" spans="1:16" s="139" customFormat="1" ht="39" hidden="1" customHeight="1">
      <c r="A94" s="101" t="s">
        <v>485</v>
      </c>
      <c r="B94" s="39" t="s">
        <v>66</v>
      </c>
      <c r="C94" s="37" t="s">
        <v>194</v>
      </c>
      <c r="D94" s="132" t="s">
        <v>198</v>
      </c>
      <c r="E94" s="132" t="s">
        <v>154</v>
      </c>
      <c r="F94" s="133" t="s">
        <v>374</v>
      </c>
      <c r="G94" s="133" t="s">
        <v>193</v>
      </c>
      <c r="H94" s="134" t="s">
        <v>286</v>
      </c>
      <c r="I94" s="134"/>
      <c r="J94" s="135">
        <f t="shared" si="42"/>
        <v>0</v>
      </c>
      <c r="K94" s="135">
        <f t="shared" si="42"/>
        <v>0</v>
      </c>
      <c r="L94" s="158" t="e">
        <f t="shared" si="38"/>
        <v>#DIV/0!</v>
      </c>
      <c r="M94" s="135">
        <f>M95</f>
        <v>0</v>
      </c>
      <c r="N94" s="159" t="e">
        <f t="shared" si="39"/>
        <v>#DIV/0!</v>
      </c>
    </row>
    <row r="95" spans="1:16" s="139" customFormat="1" ht="57.75" hidden="1" customHeight="1">
      <c r="A95" s="101" t="s">
        <v>22</v>
      </c>
      <c r="B95" s="39" t="s">
        <v>66</v>
      </c>
      <c r="C95" s="37" t="s">
        <v>194</v>
      </c>
      <c r="D95" s="132" t="s">
        <v>198</v>
      </c>
      <c r="E95" s="132" t="s">
        <v>154</v>
      </c>
      <c r="F95" s="133" t="s">
        <v>374</v>
      </c>
      <c r="G95" s="133" t="s">
        <v>193</v>
      </c>
      <c r="H95" s="134" t="s">
        <v>286</v>
      </c>
      <c r="I95" s="134" t="s">
        <v>8</v>
      </c>
      <c r="J95" s="135">
        <v>0</v>
      </c>
      <c r="K95" s="135">
        <v>0</v>
      </c>
      <c r="L95" s="158" t="e">
        <f t="shared" si="38"/>
        <v>#DIV/0!</v>
      </c>
      <c r="M95" s="135">
        <f>K95</f>
        <v>0</v>
      </c>
      <c r="N95" s="159" t="e">
        <f t="shared" si="39"/>
        <v>#DIV/0!</v>
      </c>
    </row>
    <row r="96" spans="1:16" s="139" customFormat="1" ht="18.75" hidden="1">
      <c r="A96" s="101" t="s">
        <v>59</v>
      </c>
      <c r="B96" s="39" t="s">
        <v>66</v>
      </c>
      <c r="C96" s="37" t="s">
        <v>194</v>
      </c>
      <c r="D96" s="132" t="s">
        <v>198</v>
      </c>
      <c r="E96" s="132" t="s">
        <v>60</v>
      </c>
      <c r="F96" s="133" t="s">
        <v>6</v>
      </c>
      <c r="G96" s="133" t="s">
        <v>192</v>
      </c>
      <c r="H96" s="134" t="s">
        <v>287</v>
      </c>
      <c r="I96" s="134"/>
      <c r="J96" s="135">
        <f t="shared" ref="J96:K99" si="43">J97</f>
        <v>0</v>
      </c>
      <c r="K96" s="135">
        <f t="shared" si="43"/>
        <v>0</v>
      </c>
      <c r="L96" s="158" t="e">
        <f t="shared" si="38"/>
        <v>#DIV/0!</v>
      </c>
      <c r="M96" s="135">
        <f>M97</f>
        <v>0</v>
      </c>
      <c r="N96" s="159" t="e">
        <f t="shared" si="39"/>
        <v>#DIV/0!</v>
      </c>
    </row>
    <row r="97" spans="1:14" s="139" customFormat="1" ht="41.25" hidden="1" customHeight="1">
      <c r="A97" s="101" t="s">
        <v>279</v>
      </c>
      <c r="B97" s="39" t="s">
        <v>66</v>
      </c>
      <c r="C97" s="37" t="s">
        <v>194</v>
      </c>
      <c r="D97" s="132" t="s">
        <v>198</v>
      </c>
      <c r="E97" s="132" t="s">
        <v>60</v>
      </c>
      <c r="F97" s="133" t="s">
        <v>237</v>
      </c>
      <c r="G97" s="133" t="s">
        <v>192</v>
      </c>
      <c r="H97" s="134" t="s">
        <v>287</v>
      </c>
      <c r="I97" s="134"/>
      <c r="J97" s="135">
        <f t="shared" si="43"/>
        <v>0</v>
      </c>
      <c r="K97" s="135">
        <f t="shared" si="43"/>
        <v>0</v>
      </c>
      <c r="L97" s="158" t="e">
        <f t="shared" si="38"/>
        <v>#DIV/0!</v>
      </c>
      <c r="M97" s="135">
        <f>M98</f>
        <v>0</v>
      </c>
      <c r="N97" s="159" t="e">
        <f t="shared" si="39"/>
        <v>#DIV/0!</v>
      </c>
    </row>
    <row r="98" spans="1:14" s="139" customFormat="1" ht="37.5" hidden="1">
      <c r="A98" s="101" t="s">
        <v>280</v>
      </c>
      <c r="B98" s="39" t="s">
        <v>66</v>
      </c>
      <c r="C98" s="37" t="s">
        <v>194</v>
      </c>
      <c r="D98" s="132" t="s">
        <v>198</v>
      </c>
      <c r="E98" s="132" t="s">
        <v>60</v>
      </c>
      <c r="F98" s="133" t="s">
        <v>237</v>
      </c>
      <c r="G98" s="133" t="s">
        <v>193</v>
      </c>
      <c r="H98" s="134" t="s">
        <v>287</v>
      </c>
      <c r="I98" s="134"/>
      <c r="J98" s="135">
        <f t="shared" si="43"/>
        <v>0</v>
      </c>
      <c r="K98" s="135">
        <f t="shared" si="43"/>
        <v>0</v>
      </c>
      <c r="L98" s="158" t="e">
        <f t="shared" si="38"/>
        <v>#DIV/0!</v>
      </c>
      <c r="M98" s="135">
        <f>M99</f>
        <v>0</v>
      </c>
      <c r="N98" s="159" t="e">
        <f t="shared" si="39"/>
        <v>#DIV/0!</v>
      </c>
    </row>
    <row r="99" spans="1:14" s="139" customFormat="1" ht="18.75" hidden="1">
      <c r="A99" s="101" t="s">
        <v>416</v>
      </c>
      <c r="B99" s="39" t="s">
        <v>66</v>
      </c>
      <c r="C99" s="37" t="s">
        <v>194</v>
      </c>
      <c r="D99" s="132" t="s">
        <v>198</v>
      </c>
      <c r="E99" s="132" t="s">
        <v>60</v>
      </c>
      <c r="F99" s="133" t="s">
        <v>237</v>
      </c>
      <c r="G99" s="133" t="s">
        <v>193</v>
      </c>
      <c r="H99" s="134" t="s">
        <v>315</v>
      </c>
      <c r="I99" s="134"/>
      <c r="J99" s="135">
        <f t="shared" si="43"/>
        <v>0</v>
      </c>
      <c r="K99" s="135">
        <f t="shared" si="43"/>
        <v>0</v>
      </c>
      <c r="L99" s="158" t="e">
        <f t="shared" si="38"/>
        <v>#DIV/0!</v>
      </c>
      <c r="M99" s="135">
        <f>M100</f>
        <v>0</v>
      </c>
      <c r="N99" s="159" t="e">
        <f t="shared" si="39"/>
        <v>#DIV/0!</v>
      </c>
    </row>
    <row r="100" spans="1:14" s="139" customFormat="1" ht="57.75" hidden="1" customHeight="1">
      <c r="A100" s="101" t="s">
        <v>22</v>
      </c>
      <c r="B100" s="39" t="s">
        <v>66</v>
      </c>
      <c r="C100" s="37" t="s">
        <v>194</v>
      </c>
      <c r="D100" s="132" t="s">
        <v>198</v>
      </c>
      <c r="E100" s="132" t="s">
        <v>60</v>
      </c>
      <c r="F100" s="133" t="s">
        <v>237</v>
      </c>
      <c r="G100" s="133" t="s">
        <v>193</v>
      </c>
      <c r="H100" s="134" t="s">
        <v>315</v>
      </c>
      <c r="I100" s="134" t="s">
        <v>8</v>
      </c>
      <c r="J100" s="135">
        <v>0</v>
      </c>
      <c r="K100" s="135">
        <v>0</v>
      </c>
      <c r="L100" s="158" t="e">
        <f t="shared" si="38"/>
        <v>#DIV/0!</v>
      </c>
      <c r="M100" s="135">
        <f>K100</f>
        <v>0</v>
      </c>
      <c r="N100" s="159" t="e">
        <f t="shared" si="39"/>
        <v>#DIV/0!</v>
      </c>
    </row>
    <row r="101" spans="1:14" s="139" customFormat="1" ht="25.5" customHeight="1">
      <c r="A101" s="36" t="s">
        <v>313</v>
      </c>
      <c r="B101" s="39" t="s">
        <v>66</v>
      </c>
      <c r="C101" s="37" t="s">
        <v>195</v>
      </c>
      <c r="D101" s="132" t="s">
        <v>192</v>
      </c>
      <c r="E101" s="132"/>
      <c r="F101" s="133"/>
      <c r="G101" s="133"/>
      <c r="H101" s="134"/>
      <c r="I101" s="134"/>
      <c r="J101" s="135">
        <f>J102+J112+J124+J156</f>
        <v>9650806.9199999999</v>
      </c>
      <c r="K101" s="135">
        <f>K102+K112+K124+K156</f>
        <v>9650806.9199999999</v>
      </c>
      <c r="L101" s="158">
        <f t="shared" si="38"/>
        <v>100</v>
      </c>
      <c r="M101" s="135">
        <f t="shared" si="35"/>
        <v>9650806.9199999999</v>
      </c>
      <c r="N101" s="159">
        <f t="shared" si="39"/>
        <v>100</v>
      </c>
    </row>
    <row r="102" spans="1:14" s="139" customFormat="1" ht="24.75" customHeight="1">
      <c r="A102" s="36" t="s">
        <v>180</v>
      </c>
      <c r="B102" s="39" t="s">
        <v>66</v>
      </c>
      <c r="C102" s="37" t="s">
        <v>195</v>
      </c>
      <c r="D102" s="132" t="s">
        <v>193</v>
      </c>
      <c r="E102" s="132"/>
      <c r="F102" s="133"/>
      <c r="G102" s="133"/>
      <c r="H102" s="134"/>
      <c r="I102" s="134"/>
      <c r="J102" s="135">
        <f>J104</f>
        <v>285684.92</v>
      </c>
      <c r="K102" s="135">
        <f t="shared" ref="K102" si="44">K104</f>
        <v>285684.92</v>
      </c>
      <c r="L102" s="158">
        <f t="shared" si="38"/>
        <v>100</v>
      </c>
      <c r="M102" s="135">
        <f t="shared" si="35"/>
        <v>285684.92</v>
      </c>
      <c r="N102" s="159">
        <f t="shared" si="39"/>
        <v>100</v>
      </c>
    </row>
    <row r="103" spans="1:14" s="31" customFormat="1" ht="98.25" customHeight="1">
      <c r="A103" s="101" t="s">
        <v>433</v>
      </c>
      <c r="B103" s="39" t="s">
        <v>66</v>
      </c>
      <c r="C103" s="37" t="s">
        <v>195</v>
      </c>
      <c r="D103" s="132" t="s">
        <v>193</v>
      </c>
      <c r="E103" s="132" t="s">
        <v>154</v>
      </c>
      <c r="F103" s="133" t="s">
        <v>6</v>
      </c>
      <c r="G103" s="133" t="s">
        <v>192</v>
      </c>
      <c r="H103" s="134" t="s">
        <v>287</v>
      </c>
      <c r="I103" s="134"/>
      <c r="J103" s="135">
        <f>J104</f>
        <v>285684.92</v>
      </c>
      <c r="K103" s="135">
        <f>K104</f>
        <v>285684.92</v>
      </c>
      <c r="L103" s="158">
        <f t="shared" ref="L103" si="45">K103/J103*100</f>
        <v>100</v>
      </c>
      <c r="M103" s="135">
        <f>K103</f>
        <v>285684.92</v>
      </c>
      <c r="N103" s="159">
        <f t="shared" si="39"/>
        <v>100</v>
      </c>
    </row>
    <row r="104" spans="1:14" s="31" customFormat="1" ht="93" customHeight="1">
      <c r="A104" s="91" t="s">
        <v>18</v>
      </c>
      <c r="B104" s="39" t="s">
        <v>66</v>
      </c>
      <c r="C104" s="37" t="s">
        <v>195</v>
      </c>
      <c r="D104" s="132" t="s">
        <v>193</v>
      </c>
      <c r="E104" s="132" t="s">
        <v>154</v>
      </c>
      <c r="F104" s="133" t="s">
        <v>237</v>
      </c>
      <c r="G104" s="133" t="s">
        <v>192</v>
      </c>
      <c r="H104" s="134" t="s">
        <v>287</v>
      </c>
      <c r="I104" s="134"/>
      <c r="J104" s="135">
        <f>J105</f>
        <v>285684.92</v>
      </c>
      <c r="K104" s="135">
        <f>K105</f>
        <v>285684.92</v>
      </c>
      <c r="L104" s="158">
        <f t="shared" si="38"/>
        <v>100</v>
      </c>
      <c r="M104" s="135">
        <f>K104</f>
        <v>285684.92</v>
      </c>
      <c r="N104" s="159">
        <f t="shared" ref="N104:N107" si="46">M104/J104*100</f>
        <v>100</v>
      </c>
    </row>
    <row r="105" spans="1:14" s="21" customFormat="1" ht="37.5" customHeight="1">
      <c r="A105" s="91" t="s">
        <v>314</v>
      </c>
      <c r="B105" s="39" t="s">
        <v>66</v>
      </c>
      <c r="C105" s="37" t="s">
        <v>195</v>
      </c>
      <c r="D105" s="132" t="s">
        <v>193</v>
      </c>
      <c r="E105" s="132" t="s">
        <v>154</v>
      </c>
      <c r="F105" s="133" t="s">
        <v>237</v>
      </c>
      <c r="G105" s="133" t="s">
        <v>194</v>
      </c>
      <c r="H105" s="134" t="s">
        <v>287</v>
      </c>
      <c r="I105" s="134"/>
      <c r="J105" s="135">
        <f>SUM(J106+J108+J110)</f>
        <v>285684.92</v>
      </c>
      <c r="K105" s="135">
        <f>SUM(K106+K108+K110)</f>
        <v>285684.92</v>
      </c>
      <c r="L105" s="158">
        <f t="shared" ref="L105" si="47">K105/J105*100</f>
        <v>100</v>
      </c>
      <c r="M105" s="135">
        <f t="shared" si="35"/>
        <v>285684.92</v>
      </c>
      <c r="N105" s="159">
        <f t="shared" ref="N105" si="48">M105/J105*100</f>
        <v>100</v>
      </c>
    </row>
    <row r="106" spans="1:14" s="21" customFormat="1" ht="54.75" customHeight="1">
      <c r="A106" s="115" t="s">
        <v>28</v>
      </c>
      <c r="B106" s="39" t="s">
        <v>66</v>
      </c>
      <c r="C106" s="37" t="s">
        <v>195</v>
      </c>
      <c r="D106" s="132" t="s">
        <v>193</v>
      </c>
      <c r="E106" s="132" t="s">
        <v>154</v>
      </c>
      <c r="F106" s="133" t="s">
        <v>237</v>
      </c>
      <c r="G106" s="133" t="s">
        <v>194</v>
      </c>
      <c r="H106" s="134" t="s">
        <v>286</v>
      </c>
      <c r="I106" s="134"/>
      <c r="J106" s="135">
        <f>J107</f>
        <v>38871.519999999997</v>
      </c>
      <c r="K106" s="135">
        <f>K107</f>
        <v>38871.519999999997</v>
      </c>
      <c r="L106" s="158">
        <f t="shared" si="38"/>
        <v>100</v>
      </c>
      <c r="M106" s="135">
        <f t="shared" si="35"/>
        <v>38871.519999999997</v>
      </c>
      <c r="N106" s="159">
        <f t="shared" si="46"/>
        <v>100</v>
      </c>
    </row>
    <row r="107" spans="1:14" s="21" customFormat="1" ht="35.25" customHeight="1">
      <c r="A107" s="102" t="s">
        <v>29</v>
      </c>
      <c r="B107" s="39" t="s">
        <v>66</v>
      </c>
      <c r="C107" s="37" t="s">
        <v>195</v>
      </c>
      <c r="D107" s="132" t="s">
        <v>193</v>
      </c>
      <c r="E107" s="132" t="s">
        <v>154</v>
      </c>
      <c r="F107" s="133" t="s">
        <v>237</v>
      </c>
      <c r="G107" s="133" t="s">
        <v>194</v>
      </c>
      <c r="H107" s="134" t="s">
        <v>286</v>
      </c>
      <c r="I107" s="134" t="s">
        <v>80</v>
      </c>
      <c r="J107" s="135">
        <v>38871.519999999997</v>
      </c>
      <c r="K107" s="135">
        <v>38871.519999999997</v>
      </c>
      <c r="L107" s="158">
        <f t="shared" si="38"/>
        <v>100</v>
      </c>
      <c r="M107" s="135">
        <f t="shared" si="35"/>
        <v>38871.519999999997</v>
      </c>
      <c r="N107" s="159">
        <f t="shared" si="46"/>
        <v>100</v>
      </c>
    </row>
    <row r="108" spans="1:14" s="21" customFormat="1" ht="41.25" customHeight="1">
      <c r="A108" s="91" t="s">
        <v>298</v>
      </c>
      <c r="B108" s="39" t="s">
        <v>66</v>
      </c>
      <c r="C108" s="37" t="s">
        <v>195</v>
      </c>
      <c r="D108" s="132" t="s">
        <v>193</v>
      </c>
      <c r="E108" s="132" t="s">
        <v>154</v>
      </c>
      <c r="F108" s="133" t="s">
        <v>237</v>
      </c>
      <c r="G108" s="133" t="s">
        <v>194</v>
      </c>
      <c r="H108" s="134" t="s">
        <v>299</v>
      </c>
      <c r="I108" s="134"/>
      <c r="J108" s="135">
        <f>SUM(J109)</f>
        <v>146688.1</v>
      </c>
      <c r="K108" s="135">
        <f t="shared" ref="K108" si="49">SUM(K109)</f>
        <v>146688.1</v>
      </c>
      <c r="L108" s="158">
        <f t="shared" si="38"/>
        <v>100</v>
      </c>
      <c r="M108" s="135">
        <f t="shared" si="35"/>
        <v>146688.1</v>
      </c>
      <c r="N108" s="159">
        <f>M108/J108*100</f>
        <v>100</v>
      </c>
    </row>
    <row r="109" spans="1:14" s="21" customFormat="1" ht="35.25" customHeight="1">
      <c r="A109" s="102" t="s">
        <v>29</v>
      </c>
      <c r="B109" s="39" t="s">
        <v>66</v>
      </c>
      <c r="C109" s="37" t="s">
        <v>195</v>
      </c>
      <c r="D109" s="132" t="s">
        <v>193</v>
      </c>
      <c r="E109" s="132" t="s">
        <v>154</v>
      </c>
      <c r="F109" s="133" t="s">
        <v>237</v>
      </c>
      <c r="G109" s="133" t="s">
        <v>194</v>
      </c>
      <c r="H109" s="134" t="s">
        <v>299</v>
      </c>
      <c r="I109" s="134" t="s">
        <v>80</v>
      </c>
      <c r="J109" s="135">
        <v>146688.1</v>
      </c>
      <c r="K109" s="135">
        <v>146688.1</v>
      </c>
      <c r="L109" s="158">
        <f t="shared" si="38"/>
        <v>100</v>
      </c>
      <c r="M109" s="135">
        <f t="shared" si="35"/>
        <v>146688.1</v>
      </c>
      <c r="N109" s="159">
        <f>M109/J109*100</f>
        <v>100</v>
      </c>
    </row>
    <row r="110" spans="1:14" s="21" customFormat="1" ht="35.25" customHeight="1">
      <c r="A110" s="102" t="s">
        <v>298</v>
      </c>
      <c r="B110" s="39" t="s">
        <v>66</v>
      </c>
      <c r="C110" s="37" t="s">
        <v>195</v>
      </c>
      <c r="D110" s="132" t="s">
        <v>193</v>
      </c>
      <c r="E110" s="132" t="s">
        <v>154</v>
      </c>
      <c r="F110" s="133" t="s">
        <v>237</v>
      </c>
      <c r="G110" s="133" t="s">
        <v>194</v>
      </c>
      <c r="H110" s="134" t="s">
        <v>489</v>
      </c>
      <c r="I110" s="134"/>
      <c r="J110" s="135">
        <f>J111</f>
        <v>100125.3</v>
      </c>
      <c r="K110" s="135">
        <f>K111</f>
        <v>100125.3</v>
      </c>
      <c r="L110" s="158">
        <f t="shared" si="38"/>
        <v>100</v>
      </c>
      <c r="M110" s="135">
        <f>K110</f>
        <v>100125.3</v>
      </c>
      <c r="N110" s="159">
        <f t="shared" ref="N110:N111" si="50">M110/J110*100</f>
        <v>100</v>
      </c>
    </row>
    <row r="111" spans="1:14" s="21" customFormat="1" ht="35.25" customHeight="1">
      <c r="A111" s="102" t="s">
        <v>29</v>
      </c>
      <c r="B111" s="39" t="s">
        <v>66</v>
      </c>
      <c r="C111" s="37" t="s">
        <v>195</v>
      </c>
      <c r="D111" s="132" t="s">
        <v>193</v>
      </c>
      <c r="E111" s="132" t="s">
        <v>154</v>
      </c>
      <c r="F111" s="133" t="s">
        <v>237</v>
      </c>
      <c r="G111" s="133" t="s">
        <v>194</v>
      </c>
      <c r="H111" s="134" t="s">
        <v>489</v>
      </c>
      <c r="I111" s="134" t="s">
        <v>80</v>
      </c>
      <c r="J111" s="135">
        <v>100125.3</v>
      </c>
      <c r="K111" s="135">
        <v>100125.3</v>
      </c>
      <c r="L111" s="158">
        <f t="shared" si="38"/>
        <v>100</v>
      </c>
      <c r="M111" s="135">
        <f>K111</f>
        <v>100125.3</v>
      </c>
      <c r="N111" s="159">
        <f t="shared" si="50"/>
        <v>100</v>
      </c>
    </row>
    <row r="112" spans="1:14" s="21" customFormat="1" ht="24.75" customHeight="1">
      <c r="A112" s="36" t="s">
        <v>261</v>
      </c>
      <c r="B112" s="39" t="s">
        <v>66</v>
      </c>
      <c r="C112" s="37" t="s">
        <v>195</v>
      </c>
      <c r="D112" s="132" t="s">
        <v>201</v>
      </c>
      <c r="E112" s="132"/>
      <c r="F112" s="133"/>
      <c r="G112" s="133"/>
      <c r="H112" s="134"/>
      <c r="I112" s="134"/>
      <c r="J112" s="135">
        <f>J113</f>
        <v>535319.93999999994</v>
      </c>
      <c r="K112" s="135">
        <f t="shared" ref="K112:M122" si="51">K113</f>
        <v>535319.93999999994</v>
      </c>
      <c r="L112" s="135">
        <f t="shared" si="51"/>
        <v>100</v>
      </c>
      <c r="M112" s="135">
        <f t="shared" si="51"/>
        <v>535319.93999999994</v>
      </c>
      <c r="N112" s="159">
        <f t="shared" ref="N112:N163" si="52">M112/J112*100</f>
        <v>100</v>
      </c>
    </row>
    <row r="113" spans="1:14" s="21" customFormat="1" ht="98.25" customHeight="1">
      <c r="A113" s="101" t="s">
        <v>433</v>
      </c>
      <c r="B113" s="39" t="s">
        <v>66</v>
      </c>
      <c r="C113" s="37" t="s">
        <v>195</v>
      </c>
      <c r="D113" s="132" t="s">
        <v>201</v>
      </c>
      <c r="E113" s="132" t="s">
        <v>154</v>
      </c>
      <c r="F113" s="133" t="s">
        <v>6</v>
      </c>
      <c r="G113" s="133" t="s">
        <v>192</v>
      </c>
      <c r="H113" s="134" t="s">
        <v>287</v>
      </c>
      <c r="I113" s="134"/>
      <c r="J113" s="135">
        <f>J114</f>
        <v>535319.93999999994</v>
      </c>
      <c r="K113" s="135">
        <f t="shared" si="51"/>
        <v>535319.93999999994</v>
      </c>
      <c r="L113" s="158">
        <f t="shared" ref="L113:L133" si="53">K113/J113*100</f>
        <v>100</v>
      </c>
      <c r="M113" s="135">
        <f t="shared" si="51"/>
        <v>535319.93999999994</v>
      </c>
      <c r="N113" s="159">
        <f t="shared" si="52"/>
        <v>100</v>
      </c>
    </row>
    <row r="114" spans="1:14" s="21" customFormat="1" ht="75.75" customHeight="1">
      <c r="A114" s="97" t="s">
        <v>439</v>
      </c>
      <c r="B114" s="39" t="s">
        <v>66</v>
      </c>
      <c r="C114" s="37" t="s">
        <v>195</v>
      </c>
      <c r="D114" s="132" t="s">
        <v>201</v>
      </c>
      <c r="E114" s="132" t="s">
        <v>154</v>
      </c>
      <c r="F114" s="133" t="s">
        <v>39</v>
      </c>
      <c r="G114" s="133" t="s">
        <v>192</v>
      </c>
      <c r="H114" s="134" t="s">
        <v>287</v>
      </c>
      <c r="I114" s="134"/>
      <c r="J114" s="135">
        <f>J115</f>
        <v>535319.93999999994</v>
      </c>
      <c r="K114" s="135">
        <f t="shared" si="51"/>
        <v>535319.93999999994</v>
      </c>
      <c r="L114" s="158">
        <f t="shared" si="53"/>
        <v>100</v>
      </c>
      <c r="M114" s="135">
        <f t="shared" si="51"/>
        <v>535319.93999999994</v>
      </c>
      <c r="N114" s="159">
        <f t="shared" si="52"/>
        <v>100</v>
      </c>
    </row>
    <row r="115" spans="1:14" s="21" customFormat="1" ht="57" customHeight="1">
      <c r="A115" s="114" t="s">
        <v>44</v>
      </c>
      <c r="B115" s="39" t="s">
        <v>66</v>
      </c>
      <c r="C115" s="37" t="s">
        <v>195</v>
      </c>
      <c r="D115" s="132" t="s">
        <v>201</v>
      </c>
      <c r="E115" s="132" t="s">
        <v>154</v>
      </c>
      <c r="F115" s="133" t="s">
        <v>39</v>
      </c>
      <c r="G115" s="133" t="s">
        <v>194</v>
      </c>
      <c r="H115" s="134" t="s">
        <v>287</v>
      </c>
      <c r="I115" s="134"/>
      <c r="J115" s="135">
        <f>J116+J118+J120+J122</f>
        <v>535319.93999999994</v>
      </c>
      <c r="K115" s="135">
        <f>K116+K118+K120+K122</f>
        <v>535319.93999999994</v>
      </c>
      <c r="L115" s="158">
        <f t="shared" si="53"/>
        <v>100</v>
      </c>
      <c r="M115" s="135">
        <f>M116+M118+M120+M122</f>
        <v>535319.93999999994</v>
      </c>
      <c r="N115" s="159">
        <f t="shared" si="52"/>
        <v>100</v>
      </c>
    </row>
    <row r="116" spans="1:14" s="21" customFormat="1" ht="54.75" customHeight="1">
      <c r="A116" s="40" t="s">
        <v>417</v>
      </c>
      <c r="B116" s="39" t="s">
        <v>66</v>
      </c>
      <c r="C116" s="37" t="s">
        <v>195</v>
      </c>
      <c r="D116" s="132" t="s">
        <v>201</v>
      </c>
      <c r="E116" s="132" t="s">
        <v>154</v>
      </c>
      <c r="F116" s="133" t="s">
        <v>39</v>
      </c>
      <c r="G116" s="133" t="s">
        <v>194</v>
      </c>
      <c r="H116" s="134" t="s">
        <v>285</v>
      </c>
      <c r="I116" s="134"/>
      <c r="J116" s="135">
        <f>J117</f>
        <v>490835.94</v>
      </c>
      <c r="K116" s="135">
        <f t="shared" si="51"/>
        <v>490835.94</v>
      </c>
      <c r="L116" s="158">
        <f t="shared" si="53"/>
        <v>100</v>
      </c>
      <c r="M116" s="135">
        <f t="shared" si="51"/>
        <v>490835.94</v>
      </c>
      <c r="N116" s="159">
        <f t="shared" si="52"/>
        <v>100</v>
      </c>
    </row>
    <row r="117" spans="1:14" s="21" customFormat="1" ht="56.25" customHeight="1">
      <c r="A117" s="101" t="s">
        <v>22</v>
      </c>
      <c r="B117" s="39" t="s">
        <v>66</v>
      </c>
      <c r="C117" s="37" t="s">
        <v>195</v>
      </c>
      <c r="D117" s="132" t="s">
        <v>201</v>
      </c>
      <c r="E117" s="132" t="s">
        <v>154</v>
      </c>
      <c r="F117" s="133" t="s">
        <v>39</v>
      </c>
      <c r="G117" s="133" t="s">
        <v>194</v>
      </c>
      <c r="H117" s="134" t="s">
        <v>285</v>
      </c>
      <c r="I117" s="134" t="s">
        <v>8</v>
      </c>
      <c r="J117" s="135">
        <v>490835.94</v>
      </c>
      <c r="K117" s="135">
        <v>490835.94</v>
      </c>
      <c r="L117" s="158">
        <f t="shared" si="53"/>
        <v>100</v>
      </c>
      <c r="M117" s="135">
        <f>K117</f>
        <v>490835.94</v>
      </c>
      <c r="N117" s="159">
        <f t="shared" si="52"/>
        <v>100</v>
      </c>
    </row>
    <row r="118" spans="1:14" s="21" customFormat="1" ht="57" customHeight="1">
      <c r="A118" s="40" t="s">
        <v>418</v>
      </c>
      <c r="B118" s="39" t="s">
        <v>66</v>
      </c>
      <c r="C118" s="37" t="s">
        <v>195</v>
      </c>
      <c r="D118" s="132" t="s">
        <v>201</v>
      </c>
      <c r="E118" s="132" t="s">
        <v>154</v>
      </c>
      <c r="F118" s="133" t="s">
        <v>39</v>
      </c>
      <c r="G118" s="133" t="s">
        <v>194</v>
      </c>
      <c r="H118" s="134" t="s">
        <v>291</v>
      </c>
      <c r="I118" s="134"/>
      <c r="J118" s="135">
        <f>J119</f>
        <v>44484</v>
      </c>
      <c r="K118" s="135">
        <f t="shared" si="51"/>
        <v>44484</v>
      </c>
      <c r="L118" s="158">
        <f t="shared" ref="L118:L119" si="54">K118/J118*100</f>
        <v>100</v>
      </c>
      <c r="M118" s="135">
        <f t="shared" si="51"/>
        <v>44484</v>
      </c>
      <c r="N118" s="159">
        <f t="shared" ref="N118:N119" si="55">M118/J118*100</f>
        <v>100</v>
      </c>
    </row>
    <row r="119" spans="1:14" s="21" customFormat="1" ht="59.25" customHeight="1">
      <c r="A119" s="101" t="s">
        <v>22</v>
      </c>
      <c r="B119" s="39" t="s">
        <v>66</v>
      </c>
      <c r="C119" s="37" t="s">
        <v>195</v>
      </c>
      <c r="D119" s="132" t="s">
        <v>201</v>
      </c>
      <c r="E119" s="132" t="s">
        <v>154</v>
      </c>
      <c r="F119" s="133" t="s">
        <v>39</v>
      </c>
      <c r="G119" s="133" t="s">
        <v>194</v>
      </c>
      <c r="H119" s="134" t="s">
        <v>291</v>
      </c>
      <c r="I119" s="134" t="s">
        <v>8</v>
      </c>
      <c r="J119" s="135">
        <v>44484</v>
      </c>
      <c r="K119" s="135">
        <v>44484</v>
      </c>
      <c r="L119" s="158">
        <f t="shared" si="54"/>
        <v>100</v>
      </c>
      <c r="M119" s="135">
        <f>K119</f>
        <v>44484</v>
      </c>
      <c r="N119" s="159">
        <f t="shared" si="55"/>
        <v>100</v>
      </c>
    </row>
    <row r="120" spans="1:14" s="21" customFormat="1" ht="55.5" hidden="1" customHeight="1">
      <c r="A120" s="40" t="s">
        <v>357</v>
      </c>
      <c r="B120" s="39" t="s">
        <v>66</v>
      </c>
      <c r="C120" s="37" t="s">
        <v>195</v>
      </c>
      <c r="D120" s="132" t="s">
        <v>201</v>
      </c>
      <c r="E120" s="132" t="s">
        <v>154</v>
      </c>
      <c r="F120" s="133" t="s">
        <v>39</v>
      </c>
      <c r="G120" s="133" t="s">
        <v>194</v>
      </c>
      <c r="H120" s="134" t="s">
        <v>305</v>
      </c>
      <c r="I120" s="134"/>
      <c r="J120" s="135">
        <f>J121</f>
        <v>0</v>
      </c>
      <c r="K120" s="135">
        <f t="shared" si="51"/>
        <v>0</v>
      </c>
      <c r="L120" s="158" t="e">
        <f t="shared" si="53"/>
        <v>#DIV/0!</v>
      </c>
      <c r="M120" s="135">
        <f t="shared" ref="M120:M131" si="56">K120</f>
        <v>0</v>
      </c>
      <c r="N120" s="159" t="e">
        <f t="shared" si="52"/>
        <v>#DIV/0!</v>
      </c>
    </row>
    <row r="121" spans="1:14" s="21" customFormat="1" ht="62.25" hidden="1" customHeight="1">
      <c r="A121" s="101" t="s">
        <v>22</v>
      </c>
      <c r="B121" s="39" t="s">
        <v>66</v>
      </c>
      <c r="C121" s="37" t="s">
        <v>195</v>
      </c>
      <c r="D121" s="132" t="s">
        <v>201</v>
      </c>
      <c r="E121" s="132" t="s">
        <v>154</v>
      </c>
      <c r="F121" s="133" t="s">
        <v>39</v>
      </c>
      <c r="G121" s="133" t="s">
        <v>194</v>
      </c>
      <c r="H121" s="134" t="s">
        <v>305</v>
      </c>
      <c r="I121" s="134" t="s">
        <v>8</v>
      </c>
      <c r="J121" s="135">
        <v>0</v>
      </c>
      <c r="K121" s="135">
        <v>0</v>
      </c>
      <c r="L121" s="158" t="e">
        <f t="shared" si="53"/>
        <v>#DIV/0!</v>
      </c>
      <c r="M121" s="135">
        <f t="shared" si="56"/>
        <v>0</v>
      </c>
      <c r="N121" s="159" t="e">
        <f t="shared" si="52"/>
        <v>#DIV/0!</v>
      </c>
    </row>
    <row r="122" spans="1:14" s="21" customFormat="1" ht="36.75" hidden="1" customHeight="1">
      <c r="A122" s="40" t="s">
        <v>301</v>
      </c>
      <c r="B122" s="39" t="s">
        <v>66</v>
      </c>
      <c r="C122" s="37" t="s">
        <v>195</v>
      </c>
      <c r="D122" s="132" t="s">
        <v>201</v>
      </c>
      <c r="E122" s="132" t="s">
        <v>154</v>
      </c>
      <c r="F122" s="133" t="s">
        <v>39</v>
      </c>
      <c r="G122" s="133" t="s">
        <v>194</v>
      </c>
      <c r="H122" s="134" t="s">
        <v>302</v>
      </c>
      <c r="I122" s="134"/>
      <c r="J122" s="135">
        <f>J123</f>
        <v>0</v>
      </c>
      <c r="K122" s="135">
        <f t="shared" si="51"/>
        <v>0</v>
      </c>
      <c r="L122" s="158" t="e">
        <f>K122/J122*100</f>
        <v>#DIV/0!</v>
      </c>
      <c r="M122" s="135">
        <f t="shared" si="56"/>
        <v>0</v>
      </c>
      <c r="N122" s="159" t="e">
        <f>M122/J122*100</f>
        <v>#DIV/0!</v>
      </c>
    </row>
    <row r="123" spans="1:14" s="21" customFormat="1" ht="95.25" hidden="1" customHeight="1">
      <c r="A123" s="36" t="s">
        <v>300</v>
      </c>
      <c r="B123" s="39" t="s">
        <v>66</v>
      </c>
      <c r="C123" s="37" t="s">
        <v>195</v>
      </c>
      <c r="D123" s="132" t="s">
        <v>201</v>
      </c>
      <c r="E123" s="132" t="s">
        <v>154</v>
      </c>
      <c r="F123" s="133" t="s">
        <v>39</v>
      </c>
      <c r="G123" s="133" t="s">
        <v>194</v>
      </c>
      <c r="H123" s="134" t="s">
        <v>302</v>
      </c>
      <c r="I123" s="134" t="s">
        <v>150</v>
      </c>
      <c r="J123" s="135">
        <v>0</v>
      </c>
      <c r="K123" s="135">
        <v>0</v>
      </c>
      <c r="L123" s="158" t="e">
        <f>K123/J123*100</f>
        <v>#DIV/0!</v>
      </c>
      <c r="M123" s="135">
        <f t="shared" si="56"/>
        <v>0</v>
      </c>
      <c r="N123" s="159" t="e">
        <f>M123/J123*100</f>
        <v>#DIV/0!</v>
      </c>
    </row>
    <row r="124" spans="1:14" s="21" customFormat="1" ht="29.25" customHeight="1">
      <c r="A124" s="36" t="s">
        <v>69</v>
      </c>
      <c r="B124" s="39" t="s">
        <v>66</v>
      </c>
      <c r="C124" s="37" t="s">
        <v>195</v>
      </c>
      <c r="D124" s="132" t="s">
        <v>265</v>
      </c>
      <c r="E124" s="132"/>
      <c r="F124" s="133"/>
      <c r="G124" s="133"/>
      <c r="H124" s="134"/>
      <c r="I124" s="134"/>
      <c r="J124" s="135">
        <f>J125</f>
        <v>8163990.5899999999</v>
      </c>
      <c r="K124" s="135">
        <f>K125</f>
        <v>8163990.5899999999</v>
      </c>
      <c r="L124" s="158">
        <f t="shared" si="53"/>
        <v>100</v>
      </c>
      <c r="M124" s="135">
        <f t="shared" si="56"/>
        <v>8163990.5899999999</v>
      </c>
      <c r="N124" s="159">
        <f t="shared" si="52"/>
        <v>100</v>
      </c>
    </row>
    <row r="125" spans="1:14" s="21" customFormat="1" ht="98.25" customHeight="1">
      <c r="A125" s="101" t="s">
        <v>433</v>
      </c>
      <c r="B125" s="39" t="s">
        <v>66</v>
      </c>
      <c r="C125" s="37" t="s">
        <v>195</v>
      </c>
      <c r="D125" s="132" t="s">
        <v>265</v>
      </c>
      <c r="E125" s="132" t="s">
        <v>154</v>
      </c>
      <c r="F125" s="133" t="s">
        <v>6</v>
      </c>
      <c r="G125" s="133" t="s">
        <v>192</v>
      </c>
      <c r="H125" s="134" t="s">
        <v>287</v>
      </c>
      <c r="I125" s="134"/>
      <c r="J125" s="135">
        <f>J126</f>
        <v>8163990.5899999999</v>
      </c>
      <c r="K125" s="135">
        <f t="shared" ref="K125" si="57">K126</f>
        <v>8163990.5899999999</v>
      </c>
      <c r="L125" s="158">
        <f t="shared" si="53"/>
        <v>100</v>
      </c>
      <c r="M125" s="135">
        <f t="shared" si="56"/>
        <v>8163990.5899999999</v>
      </c>
      <c r="N125" s="159">
        <f t="shared" si="52"/>
        <v>100</v>
      </c>
    </row>
    <row r="126" spans="1:14" s="21" customFormat="1" ht="75" customHeight="1">
      <c r="A126" s="97" t="s">
        <v>439</v>
      </c>
      <c r="B126" s="39" t="s">
        <v>66</v>
      </c>
      <c r="C126" s="37" t="s">
        <v>195</v>
      </c>
      <c r="D126" s="132" t="s">
        <v>265</v>
      </c>
      <c r="E126" s="132" t="s">
        <v>154</v>
      </c>
      <c r="F126" s="133" t="s">
        <v>39</v>
      </c>
      <c r="G126" s="133" t="s">
        <v>192</v>
      </c>
      <c r="H126" s="134" t="s">
        <v>287</v>
      </c>
      <c r="I126" s="134"/>
      <c r="J126" s="135">
        <f>J127+J146</f>
        <v>8163990.5899999999</v>
      </c>
      <c r="K126" s="135">
        <f>K127+K146</f>
        <v>8163990.5899999999</v>
      </c>
      <c r="L126" s="158">
        <f t="shared" si="53"/>
        <v>100</v>
      </c>
      <c r="M126" s="135">
        <f t="shared" si="56"/>
        <v>8163990.5899999999</v>
      </c>
      <c r="N126" s="159">
        <f t="shared" si="52"/>
        <v>100</v>
      </c>
    </row>
    <row r="127" spans="1:14" s="21" customFormat="1" ht="57.75" customHeight="1">
      <c r="A127" s="91" t="s">
        <v>419</v>
      </c>
      <c r="B127" s="39" t="s">
        <v>66</v>
      </c>
      <c r="C127" s="37" t="s">
        <v>195</v>
      </c>
      <c r="D127" s="132" t="s">
        <v>265</v>
      </c>
      <c r="E127" s="132" t="s">
        <v>154</v>
      </c>
      <c r="F127" s="133" t="s">
        <v>39</v>
      </c>
      <c r="G127" s="133" t="s">
        <v>193</v>
      </c>
      <c r="H127" s="134" t="s">
        <v>287</v>
      </c>
      <c r="I127" s="134"/>
      <c r="J127" s="135">
        <f>J128+J132+J134+J142+J144+J130+J138+J140+J136</f>
        <v>5638119.5999999996</v>
      </c>
      <c r="K127" s="135">
        <f>K128+K132+K134+K142+K144+K130+K138+K140+K136</f>
        <v>5638119.5999999996</v>
      </c>
      <c r="L127" s="158">
        <f t="shared" si="53"/>
        <v>100</v>
      </c>
      <c r="M127" s="135">
        <f t="shared" si="56"/>
        <v>5638119.5999999996</v>
      </c>
      <c r="N127" s="159">
        <f t="shared" si="52"/>
        <v>100</v>
      </c>
    </row>
    <row r="128" spans="1:14" s="21" customFormat="1" ht="36.75" hidden="1" customHeight="1">
      <c r="A128" s="40" t="s">
        <v>421</v>
      </c>
      <c r="B128" s="39" t="s">
        <v>66</v>
      </c>
      <c r="C128" s="37" t="s">
        <v>195</v>
      </c>
      <c r="D128" s="132" t="s">
        <v>265</v>
      </c>
      <c r="E128" s="132" t="s">
        <v>154</v>
      </c>
      <c r="F128" s="133" t="s">
        <v>39</v>
      </c>
      <c r="G128" s="133" t="s">
        <v>193</v>
      </c>
      <c r="H128" s="134" t="s">
        <v>420</v>
      </c>
      <c r="I128" s="134"/>
      <c r="J128" s="135">
        <f>J129</f>
        <v>0</v>
      </c>
      <c r="K128" s="135">
        <f t="shared" ref="K128:M134" si="58">K129</f>
        <v>0</v>
      </c>
      <c r="L128" s="158" t="e">
        <f t="shared" si="53"/>
        <v>#DIV/0!</v>
      </c>
      <c r="M128" s="135">
        <f t="shared" si="56"/>
        <v>0</v>
      </c>
      <c r="N128" s="159" t="e">
        <f t="shared" si="52"/>
        <v>#DIV/0!</v>
      </c>
    </row>
    <row r="129" spans="1:14" s="21" customFormat="1" ht="58.5" hidden="1" customHeight="1">
      <c r="A129" s="101" t="s">
        <v>22</v>
      </c>
      <c r="B129" s="39" t="s">
        <v>66</v>
      </c>
      <c r="C129" s="37" t="s">
        <v>195</v>
      </c>
      <c r="D129" s="132" t="s">
        <v>265</v>
      </c>
      <c r="E129" s="132" t="s">
        <v>154</v>
      </c>
      <c r="F129" s="133" t="s">
        <v>39</v>
      </c>
      <c r="G129" s="133" t="s">
        <v>193</v>
      </c>
      <c r="H129" s="134" t="s">
        <v>420</v>
      </c>
      <c r="I129" s="134" t="s">
        <v>8</v>
      </c>
      <c r="J129" s="135">
        <v>0</v>
      </c>
      <c r="K129" s="135">
        <v>0</v>
      </c>
      <c r="L129" s="158" t="e">
        <f t="shared" si="53"/>
        <v>#DIV/0!</v>
      </c>
      <c r="M129" s="135">
        <f t="shared" si="56"/>
        <v>0</v>
      </c>
      <c r="N129" s="159" t="e">
        <f t="shared" si="52"/>
        <v>#DIV/0!</v>
      </c>
    </row>
    <row r="130" spans="1:14" s="21" customFormat="1" ht="42.75" hidden="1" customHeight="1">
      <c r="A130" s="40" t="s">
        <v>447</v>
      </c>
      <c r="B130" s="39" t="s">
        <v>66</v>
      </c>
      <c r="C130" s="37" t="s">
        <v>195</v>
      </c>
      <c r="D130" s="132" t="s">
        <v>265</v>
      </c>
      <c r="E130" s="132" t="s">
        <v>154</v>
      </c>
      <c r="F130" s="133" t="s">
        <v>39</v>
      </c>
      <c r="G130" s="133" t="s">
        <v>193</v>
      </c>
      <c r="H130" s="134" t="s">
        <v>441</v>
      </c>
      <c r="I130" s="134"/>
      <c r="J130" s="135">
        <f>J131</f>
        <v>0</v>
      </c>
      <c r="K130" s="135">
        <f>K131</f>
        <v>0</v>
      </c>
      <c r="L130" s="158" t="e">
        <f t="shared" si="53"/>
        <v>#DIV/0!</v>
      </c>
      <c r="M130" s="135">
        <f t="shared" si="56"/>
        <v>0</v>
      </c>
      <c r="N130" s="159" t="e">
        <f t="shared" si="52"/>
        <v>#DIV/0!</v>
      </c>
    </row>
    <row r="131" spans="1:14" s="21" customFormat="1" ht="58.5" hidden="1" customHeight="1">
      <c r="A131" s="101" t="s">
        <v>22</v>
      </c>
      <c r="B131" s="39" t="s">
        <v>66</v>
      </c>
      <c r="C131" s="37" t="s">
        <v>195</v>
      </c>
      <c r="D131" s="132" t="s">
        <v>265</v>
      </c>
      <c r="E131" s="132" t="s">
        <v>154</v>
      </c>
      <c r="F131" s="133" t="s">
        <v>39</v>
      </c>
      <c r="G131" s="133" t="s">
        <v>193</v>
      </c>
      <c r="H131" s="134" t="s">
        <v>441</v>
      </c>
      <c r="I131" s="134" t="s">
        <v>8</v>
      </c>
      <c r="J131" s="135">
        <v>0</v>
      </c>
      <c r="K131" s="135">
        <v>0</v>
      </c>
      <c r="L131" s="158" t="e">
        <f t="shared" si="53"/>
        <v>#DIV/0!</v>
      </c>
      <c r="M131" s="135">
        <f t="shared" si="56"/>
        <v>0</v>
      </c>
      <c r="N131" s="159" t="e">
        <f t="shared" si="52"/>
        <v>#DIV/0!</v>
      </c>
    </row>
    <row r="132" spans="1:14" s="21" customFormat="1" ht="54.75" hidden="1" customHeight="1">
      <c r="A132" s="40" t="s">
        <v>375</v>
      </c>
      <c r="B132" s="39" t="s">
        <v>66</v>
      </c>
      <c r="C132" s="37" t="s">
        <v>195</v>
      </c>
      <c r="D132" s="132" t="s">
        <v>265</v>
      </c>
      <c r="E132" s="132" t="s">
        <v>154</v>
      </c>
      <c r="F132" s="133" t="s">
        <v>39</v>
      </c>
      <c r="G132" s="133" t="s">
        <v>193</v>
      </c>
      <c r="H132" s="134" t="s">
        <v>358</v>
      </c>
      <c r="I132" s="134"/>
      <c r="J132" s="135">
        <f>J133</f>
        <v>0</v>
      </c>
      <c r="K132" s="135">
        <f t="shared" si="58"/>
        <v>0</v>
      </c>
      <c r="L132" s="158" t="e">
        <f t="shared" si="53"/>
        <v>#DIV/0!</v>
      </c>
      <c r="M132" s="135">
        <f t="shared" si="58"/>
        <v>0</v>
      </c>
      <c r="N132" s="159" t="e">
        <f t="shared" si="52"/>
        <v>#DIV/0!</v>
      </c>
    </row>
    <row r="133" spans="1:14" s="21" customFormat="1" ht="63.75" hidden="1" customHeight="1">
      <c r="A133" s="101" t="s">
        <v>22</v>
      </c>
      <c r="B133" s="39" t="s">
        <v>66</v>
      </c>
      <c r="C133" s="37" t="s">
        <v>195</v>
      </c>
      <c r="D133" s="132" t="s">
        <v>265</v>
      </c>
      <c r="E133" s="132" t="s">
        <v>154</v>
      </c>
      <c r="F133" s="133" t="s">
        <v>39</v>
      </c>
      <c r="G133" s="133" t="s">
        <v>193</v>
      </c>
      <c r="H133" s="134" t="s">
        <v>358</v>
      </c>
      <c r="I133" s="134" t="s">
        <v>8</v>
      </c>
      <c r="J133" s="135">
        <v>0</v>
      </c>
      <c r="K133" s="135">
        <v>0</v>
      </c>
      <c r="L133" s="158" t="e">
        <f t="shared" si="53"/>
        <v>#DIV/0!</v>
      </c>
      <c r="M133" s="135">
        <v>0</v>
      </c>
      <c r="N133" s="159" t="e">
        <f t="shared" si="52"/>
        <v>#DIV/0!</v>
      </c>
    </row>
    <row r="134" spans="1:14" s="21" customFormat="1" ht="36.75" hidden="1" customHeight="1">
      <c r="A134" s="40" t="s">
        <v>423</v>
      </c>
      <c r="B134" s="39" t="s">
        <v>66</v>
      </c>
      <c r="C134" s="37" t="s">
        <v>195</v>
      </c>
      <c r="D134" s="132" t="s">
        <v>265</v>
      </c>
      <c r="E134" s="132" t="s">
        <v>154</v>
      </c>
      <c r="F134" s="133" t="s">
        <v>39</v>
      </c>
      <c r="G134" s="133" t="s">
        <v>193</v>
      </c>
      <c r="H134" s="134" t="s">
        <v>422</v>
      </c>
      <c r="I134" s="134"/>
      <c r="J134" s="135">
        <f>J135</f>
        <v>0</v>
      </c>
      <c r="K134" s="135">
        <f t="shared" si="58"/>
        <v>0</v>
      </c>
      <c r="L134" s="158" t="e">
        <f t="shared" ref="L134:L141" si="59">K134/J134*100</f>
        <v>#DIV/0!</v>
      </c>
      <c r="M134" s="135">
        <f t="shared" si="58"/>
        <v>0</v>
      </c>
      <c r="N134" s="159" t="e">
        <f t="shared" ref="N134:N141" si="60">M134/J134*100</f>
        <v>#DIV/0!</v>
      </c>
    </row>
    <row r="135" spans="1:14" s="21" customFormat="1" ht="57.75" hidden="1" customHeight="1">
      <c r="A135" s="101" t="s">
        <v>22</v>
      </c>
      <c r="B135" s="39" t="s">
        <v>66</v>
      </c>
      <c r="C135" s="37" t="s">
        <v>195</v>
      </c>
      <c r="D135" s="132" t="s">
        <v>265</v>
      </c>
      <c r="E135" s="132" t="s">
        <v>154</v>
      </c>
      <c r="F135" s="133" t="s">
        <v>39</v>
      </c>
      <c r="G135" s="133" t="s">
        <v>193</v>
      </c>
      <c r="H135" s="134" t="s">
        <v>422</v>
      </c>
      <c r="I135" s="134" t="s">
        <v>8</v>
      </c>
      <c r="J135" s="135">
        <v>0</v>
      </c>
      <c r="K135" s="135">
        <v>0</v>
      </c>
      <c r="L135" s="158" t="e">
        <f t="shared" si="59"/>
        <v>#DIV/0!</v>
      </c>
      <c r="M135" s="135">
        <f>K135</f>
        <v>0</v>
      </c>
      <c r="N135" s="159" t="e">
        <f t="shared" si="60"/>
        <v>#DIV/0!</v>
      </c>
    </row>
    <row r="136" spans="1:14" s="21" customFormat="1" ht="37.5">
      <c r="A136" s="101" t="s">
        <v>525</v>
      </c>
      <c r="B136" s="39" t="s">
        <v>66</v>
      </c>
      <c r="C136" s="37" t="s">
        <v>195</v>
      </c>
      <c r="D136" s="132" t="s">
        <v>265</v>
      </c>
      <c r="E136" s="132" t="s">
        <v>154</v>
      </c>
      <c r="F136" s="133" t="s">
        <v>39</v>
      </c>
      <c r="G136" s="133" t="s">
        <v>193</v>
      </c>
      <c r="H136" s="134" t="s">
        <v>524</v>
      </c>
      <c r="I136" s="134"/>
      <c r="J136" s="135">
        <f>J137</f>
        <v>646804.80000000005</v>
      </c>
      <c r="K136" s="135">
        <f>K137</f>
        <v>646804.80000000005</v>
      </c>
      <c r="L136" s="158">
        <f t="shared" si="59"/>
        <v>100</v>
      </c>
      <c r="M136" s="135">
        <f>M137</f>
        <v>646804.80000000005</v>
      </c>
      <c r="N136" s="159">
        <f t="shared" si="60"/>
        <v>100</v>
      </c>
    </row>
    <row r="137" spans="1:14" s="21" customFormat="1" ht="57.75" customHeight="1">
      <c r="A137" s="101" t="s">
        <v>22</v>
      </c>
      <c r="B137" s="39" t="s">
        <v>66</v>
      </c>
      <c r="C137" s="37" t="s">
        <v>195</v>
      </c>
      <c r="D137" s="132" t="s">
        <v>265</v>
      </c>
      <c r="E137" s="132" t="s">
        <v>154</v>
      </c>
      <c r="F137" s="133" t="s">
        <v>39</v>
      </c>
      <c r="G137" s="133" t="s">
        <v>193</v>
      </c>
      <c r="H137" s="134" t="s">
        <v>524</v>
      </c>
      <c r="I137" s="134" t="s">
        <v>8</v>
      </c>
      <c r="J137" s="135">
        <v>646804.80000000005</v>
      </c>
      <c r="K137" s="135">
        <v>646804.80000000005</v>
      </c>
      <c r="L137" s="158">
        <f t="shared" si="59"/>
        <v>100</v>
      </c>
      <c r="M137" s="135">
        <f>K137</f>
        <v>646804.80000000005</v>
      </c>
      <c r="N137" s="159">
        <f t="shared" si="60"/>
        <v>100</v>
      </c>
    </row>
    <row r="138" spans="1:14" s="21" customFormat="1" ht="45" hidden="1" customHeight="1">
      <c r="A138" s="40" t="s">
        <v>449</v>
      </c>
      <c r="B138" s="39" t="s">
        <v>66</v>
      </c>
      <c r="C138" s="37" t="s">
        <v>195</v>
      </c>
      <c r="D138" s="132" t="s">
        <v>265</v>
      </c>
      <c r="E138" s="132" t="s">
        <v>154</v>
      </c>
      <c r="F138" s="133" t="s">
        <v>39</v>
      </c>
      <c r="G138" s="133" t="s">
        <v>193</v>
      </c>
      <c r="H138" s="134" t="s">
        <v>448</v>
      </c>
      <c r="I138" s="134"/>
      <c r="J138" s="135">
        <f>J139</f>
        <v>0</v>
      </c>
      <c r="K138" s="135">
        <f>K139</f>
        <v>0</v>
      </c>
      <c r="L138" s="158" t="e">
        <f t="shared" si="59"/>
        <v>#DIV/0!</v>
      </c>
      <c r="M138" s="135">
        <f t="shared" ref="M138:M141" si="61">K138</f>
        <v>0</v>
      </c>
      <c r="N138" s="159" t="e">
        <f t="shared" si="60"/>
        <v>#DIV/0!</v>
      </c>
    </row>
    <row r="139" spans="1:14" s="21" customFormat="1" ht="57.75" hidden="1" customHeight="1">
      <c r="A139" s="101" t="s">
        <v>22</v>
      </c>
      <c r="B139" s="39" t="s">
        <v>66</v>
      </c>
      <c r="C139" s="37" t="s">
        <v>195</v>
      </c>
      <c r="D139" s="132" t="s">
        <v>265</v>
      </c>
      <c r="E139" s="132" t="s">
        <v>154</v>
      </c>
      <c r="F139" s="133" t="s">
        <v>39</v>
      </c>
      <c r="G139" s="133" t="s">
        <v>193</v>
      </c>
      <c r="H139" s="134" t="s">
        <v>448</v>
      </c>
      <c r="I139" s="134" t="s">
        <v>8</v>
      </c>
      <c r="J139" s="135">
        <v>0</v>
      </c>
      <c r="K139" s="135">
        <v>0</v>
      </c>
      <c r="L139" s="158" t="e">
        <f t="shared" si="59"/>
        <v>#DIV/0!</v>
      </c>
      <c r="M139" s="135">
        <f t="shared" si="61"/>
        <v>0</v>
      </c>
      <c r="N139" s="159" t="e">
        <f t="shared" si="60"/>
        <v>#DIV/0!</v>
      </c>
    </row>
    <row r="140" spans="1:14" s="21" customFormat="1" ht="41.25" hidden="1" customHeight="1">
      <c r="A140" s="40" t="s">
        <v>451</v>
      </c>
      <c r="B140" s="39" t="s">
        <v>66</v>
      </c>
      <c r="C140" s="37" t="s">
        <v>195</v>
      </c>
      <c r="D140" s="132" t="s">
        <v>265</v>
      </c>
      <c r="E140" s="132" t="s">
        <v>154</v>
      </c>
      <c r="F140" s="133" t="s">
        <v>39</v>
      </c>
      <c r="G140" s="133" t="s">
        <v>193</v>
      </c>
      <c r="H140" s="134" t="s">
        <v>450</v>
      </c>
      <c r="I140" s="134"/>
      <c r="J140" s="135">
        <f>J141</f>
        <v>0</v>
      </c>
      <c r="K140" s="135">
        <f>K141</f>
        <v>0</v>
      </c>
      <c r="L140" s="158" t="e">
        <f t="shared" si="59"/>
        <v>#DIV/0!</v>
      </c>
      <c r="M140" s="135">
        <f t="shared" si="61"/>
        <v>0</v>
      </c>
      <c r="N140" s="159" t="e">
        <f t="shared" si="60"/>
        <v>#DIV/0!</v>
      </c>
    </row>
    <row r="141" spans="1:14" s="21" customFormat="1" ht="57.75" hidden="1" customHeight="1">
      <c r="A141" s="101" t="s">
        <v>22</v>
      </c>
      <c r="B141" s="39" t="s">
        <v>66</v>
      </c>
      <c r="C141" s="37" t="s">
        <v>195</v>
      </c>
      <c r="D141" s="132" t="s">
        <v>265</v>
      </c>
      <c r="E141" s="132" t="s">
        <v>154</v>
      </c>
      <c r="F141" s="133" t="s">
        <v>39</v>
      </c>
      <c r="G141" s="133" t="s">
        <v>193</v>
      </c>
      <c r="H141" s="134" t="s">
        <v>450</v>
      </c>
      <c r="I141" s="134" t="s">
        <v>8</v>
      </c>
      <c r="J141" s="135">
        <v>0</v>
      </c>
      <c r="K141" s="135">
        <v>0</v>
      </c>
      <c r="L141" s="158" t="e">
        <f t="shared" si="59"/>
        <v>#DIV/0!</v>
      </c>
      <c r="M141" s="135">
        <f t="shared" si="61"/>
        <v>0</v>
      </c>
      <c r="N141" s="159" t="e">
        <f t="shared" si="60"/>
        <v>#DIV/0!</v>
      </c>
    </row>
    <row r="142" spans="1:14" s="21" customFormat="1" ht="37.5">
      <c r="A142" s="40" t="s">
        <v>490</v>
      </c>
      <c r="B142" s="39" t="s">
        <v>66</v>
      </c>
      <c r="C142" s="37" t="s">
        <v>195</v>
      </c>
      <c r="D142" s="132" t="s">
        <v>265</v>
      </c>
      <c r="E142" s="132" t="s">
        <v>154</v>
      </c>
      <c r="F142" s="133" t="s">
        <v>39</v>
      </c>
      <c r="G142" s="133" t="s">
        <v>193</v>
      </c>
      <c r="H142" s="134" t="s">
        <v>341</v>
      </c>
      <c r="I142" s="134"/>
      <c r="J142" s="135">
        <f>J143</f>
        <v>4525000</v>
      </c>
      <c r="K142" s="135">
        <f>K143</f>
        <v>4525000</v>
      </c>
      <c r="L142" s="158">
        <f t="shared" ref="L142:L152" si="62">K142/J142*100</f>
        <v>100</v>
      </c>
      <c r="M142" s="135">
        <f>M143</f>
        <v>4525000</v>
      </c>
      <c r="N142" s="159">
        <f t="shared" si="52"/>
        <v>100</v>
      </c>
    </row>
    <row r="143" spans="1:14" s="21" customFormat="1" ht="61.5" customHeight="1">
      <c r="A143" s="101" t="s">
        <v>22</v>
      </c>
      <c r="B143" s="39" t="s">
        <v>66</v>
      </c>
      <c r="C143" s="37" t="s">
        <v>195</v>
      </c>
      <c r="D143" s="132" t="s">
        <v>265</v>
      </c>
      <c r="E143" s="132" t="s">
        <v>154</v>
      </c>
      <c r="F143" s="133" t="s">
        <v>39</v>
      </c>
      <c r="G143" s="133" t="s">
        <v>193</v>
      </c>
      <c r="H143" s="134" t="s">
        <v>341</v>
      </c>
      <c r="I143" s="134" t="s">
        <v>8</v>
      </c>
      <c r="J143" s="135">
        <v>4525000</v>
      </c>
      <c r="K143" s="135">
        <v>4525000</v>
      </c>
      <c r="L143" s="158">
        <f t="shared" ref="L143" si="63">K143/J143*100</f>
        <v>100</v>
      </c>
      <c r="M143" s="135">
        <f>K143</f>
        <v>4525000</v>
      </c>
      <c r="N143" s="159">
        <f t="shared" ref="N143" si="64">M143/J143*100</f>
        <v>100</v>
      </c>
    </row>
    <row r="144" spans="1:14" s="21" customFormat="1" ht="37.5">
      <c r="A144" s="40" t="s">
        <v>490</v>
      </c>
      <c r="B144" s="39" t="s">
        <v>66</v>
      </c>
      <c r="C144" s="37" t="s">
        <v>195</v>
      </c>
      <c r="D144" s="132" t="s">
        <v>265</v>
      </c>
      <c r="E144" s="132" t="s">
        <v>154</v>
      </c>
      <c r="F144" s="133" t="s">
        <v>39</v>
      </c>
      <c r="G144" s="133" t="s">
        <v>193</v>
      </c>
      <c r="H144" s="134" t="s">
        <v>345</v>
      </c>
      <c r="I144" s="134"/>
      <c r="J144" s="135">
        <f>J145</f>
        <v>466314.8</v>
      </c>
      <c r="K144" s="135">
        <f>K145</f>
        <v>466314.8</v>
      </c>
      <c r="L144" s="158">
        <f>K144/J144*100</f>
        <v>100</v>
      </c>
      <c r="M144" s="135">
        <f>M145</f>
        <v>466314.8</v>
      </c>
      <c r="N144" s="159">
        <f>M144/J144*100</f>
        <v>100</v>
      </c>
    </row>
    <row r="145" spans="1:14" s="21" customFormat="1" ht="61.5" customHeight="1">
      <c r="A145" s="101" t="s">
        <v>22</v>
      </c>
      <c r="B145" s="39" t="s">
        <v>66</v>
      </c>
      <c r="C145" s="37" t="s">
        <v>195</v>
      </c>
      <c r="D145" s="132" t="s">
        <v>265</v>
      </c>
      <c r="E145" s="132" t="s">
        <v>154</v>
      </c>
      <c r="F145" s="133" t="s">
        <v>39</v>
      </c>
      <c r="G145" s="133" t="s">
        <v>193</v>
      </c>
      <c r="H145" s="134" t="s">
        <v>345</v>
      </c>
      <c r="I145" s="134" t="s">
        <v>8</v>
      </c>
      <c r="J145" s="135">
        <v>466314.8</v>
      </c>
      <c r="K145" s="135">
        <v>466314.8</v>
      </c>
      <c r="L145" s="158">
        <f t="shared" ref="L145" si="65">K145/J145*100</f>
        <v>100</v>
      </c>
      <c r="M145" s="135">
        <f>K145</f>
        <v>466314.8</v>
      </c>
      <c r="N145" s="159">
        <f t="shared" ref="N145" si="66">M145/J145*100</f>
        <v>100</v>
      </c>
    </row>
    <row r="146" spans="1:14" s="21" customFormat="1" ht="34.5" customHeight="1">
      <c r="A146" s="114" t="s">
        <v>41</v>
      </c>
      <c r="B146" s="39" t="s">
        <v>66</v>
      </c>
      <c r="C146" s="37" t="s">
        <v>195</v>
      </c>
      <c r="D146" s="132" t="s">
        <v>265</v>
      </c>
      <c r="E146" s="132" t="s">
        <v>154</v>
      </c>
      <c r="F146" s="133" t="s">
        <v>39</v>
      </c>
      <c r="G146" s="133" t="s">
        <v>197</v>
      </c>
      <c r="H146" s="134" t="s">
        <v>287</v>
      </c>
      <c r="I146" s="134"/>
      <c r="J146" s="135">
        <f>J149+J151+J147+J154</f>
        <v>2525870.9900000002</v>
      </c>
      <c r="K146" s="135">
        <f>K149+K151+K147+K154</f>
        <v>2525870.9900000002</v>
      </c>
      <c r="L146" s="158">
        <f t="shared" si="62"/>
        <v>100</v>
      </c>
      <c r="M146" s="135">
        <f>M149+M151+M147+M154</f>
        <v>2525870.9900000002</v>
      </c>
      <c r="N146" s="159">
        <f t="shared" si="52"/>
        <v>100</v>
      </c>
    </row>
    <row r="147" spans="1:14" s="21" customFormat="1" ht="75">
      <c r="A147" s="114" t="s">
        <v>42</v>
      </c>
      <c r="B147" s="39" t="s">
        <v>66</v>
      </c>
      <c r="C147" s="37" t="s">
        <v>195</v>
      </c>
      <c r="D147" s="132" t="s">
        <v>265</v>
      </c>
      <c r="E147" s="132" t="s">
        <v>154</v>
      </c>
      <c r="F147" s="133" t="s">
        <v>39</v>
      </c>
      <c r="G147" s="133" t="s">
        <v>197</v>
      </c>
      <c r="H147" s="134" t="s">
        <v>286</v>
      </c>
      <c r="I147" s="134"/>
      <c r="J147" s="135">
        <f>J148</f>
        <v>664025.04</v>
      </c>
      <c r="K147" s="135">
        <f>K148</f>
        <v>664025.04</v>
      </c>
      <c r="L147" s="158">
        <f t="shared" si="62"/>
        <v>100</v>
      </c>
      <c r="M147" s="135">
        <f>M148</f>
        <v>664025.04</v>
      </c>
      <c r="N147" s="159">
        <f t="shared" si="52"/>
        <v>100</v>
      </c>
    </row>
    <row r="148" spans="1:14" s="21" customFormat="1" ht="56.25">
      <c r="A148" s="101" t="s">
        <v>22</v>
      </c>
      <c r="B148" s="39" t="s">
        <v>66</v>
      </c>
      <c r="C148" s="37" t="s">
        <v>195</v>
      </c>
      <c r="D148" s="132" t="s">
        <v>265</v>
      </c>
      <c r="E148" s="132" t="s">
        <v>154</v>
      </c>
      <c r="F148" s="133" t="s">
        <v>39</v>
      </c>
      <c r="G148" s="133" t="s">
        <v>197</v>
      </c>
      <c r="H148" s="134" t="s">
        <v>286</v>
      </c>
      <c r="I148" s="134" t="s">
        <v>8</v>
      </c>
      <c r="J148" s="135">
        <v>664025.04</v>
      </c>
      <c r="K148" s="135">
        <v>664025.04</v>
      </c>
      <c r="L148" s="158">
        <f t="shared" si="62"/>
        <v>100</v>
      </c>
      <c r="M148" s="135">
        <f>K148</f>
        <v>664025.04</v>
      </c>
      <c r="N148" s="159">
        <f t="shared" si="52"/>
        <v>100</v>
      </c>
    </row>
    <row r="149" spans="1:14" s="21" customFormat="1" ht="58.5" customHeight="1">
      <c r="A149" s="114" t="s">
        <v>376</v>
      </c>
      <c r="B149" s="39" t="s">
        <v>66</v>
      </c>
      <c r="C149" s="37" t="s">
        <v>195</v>
      </c>
      <c r="D149" s="132" t="s">
        <v>265</v>
      </c>
      <c r="E149" s="132" t="s">
        <v>154</v>
      </c>
      <c r="F149" s="133" t="s">
        <v>39</v>
      </c>
      <c r="G149" s="133" t="s">
        <v>197</v>
      </c>
      <c r="H149" s="134" t="s">
        <v>303</v>
      </c>
      <c r="I149" s="134"/>
      <c r="J149" s="135">
        <f>J150</f>
        <v>197566.9</v>
      </c>
      <c r="K149" s="135">
        <f>K150</f>
        <v>197566.9</v>
      </c>
      <c r="L149" s="158">
        <f t="shared" ref="L149:L150" si="67">K149/J149*100</f>
        <v>100</v>
      </c>
      <c r="M149" s="135">
        <f>M150</f>
        <v>197566.9</v>
      </c>
      <c r="N149" s="159">
        <f t="shared" ref="N149:N150" si="68">M149/J149*100</f>
        <v>100</v>
      </c>
    </row>
    <row r="150" spans="1:14" s="21" customFormat="1" ht="58.5" customHeight="1">
      <c r="A150" s="101" t="s">
        <v>22</v>
      </c>
      <c r="B150" s="39" t="s">
        <v>66</v>
      </c>
      <c r="C150" s="37" t="s">
        <v>195</v>
      </c>
      <c r="D150" s="132" t="s">
        <v>265</v>
      </c>
      <c r="E150" s="132" t="s">
        <v>154</v>
      </c>
      <c r="F150" s="133" t="s">
        <v>39</v>
      </c>
      <c r="G150" s="133" t="s">
        <v>197</v>
      </c>
      <c r="H150" s="134" t="s">
        <v>303</v>
      </c>
      <c r="I150" s="134" t="s">
        <v>8</v>
      </c>
      <c r="J150" s="135">
        <v>197566.9</v>
      </c>
      <c r="K150" s="135">
        <v>197566.9</v>
      </c>
      <c r="L150" s="158">
        <f t="shared" si="67"/>
        <v>100</v>
      </c>
      <c r="M150" s="135">
        <f>K150</f>
        <v>197566.9</v>
      </c>
      <c r="N150" s="159">
        <f t="shared" si="68"/>
        <v>100</v>
      </c>
    </row>
    <row r="151" spans="1:14" s="21" customFormat="1" ht="38.25" customHeight="1">
      <c r="A151" s="114" t="s">
        <v>43</v>
      </c>
      <c r="B151" s="39" t="s">
        <v>66</v>
      </c>
      <c r="C151" s="37" t="s">
        <v>195</v>
      </c>
      <c r="D151" s="132" t="s">
        <v>265</v>
      </c>
      <c r="E151" s="132" t="s">
        <v>154</v>
      </c>
      <c r="F151" s="133" t="s">
        <v>39</v>
      </c>
      <c r="G151" s="133" t="s">
        <v>197</v>
      </c>
      <c r="H151" s="134" t="s">
        <v>305</v>
      </c>
      <c r="I151" s="134"/>
      <c r="J151" s="135">
        <f>J152</f>
        <v>1564279.05</v>
      </c>
      <c r="K151" s="135">
        <f>K152</f>
        <v>1564279.05</v>
      </c>
      <c r="L151" s="158">
        <f t="shared" si="62"/>
        <v>100</v>
      </c>
      <c r="M151" s="135">
        <f>M152</f>
        <v>1564279.05</v>
      </c>
      <c r="N151" s="159">
        <f t="shared" si="52"/>
        <v>100</v>
      </c>
    </row>
    <row r="152" spans="1:14" s="21" customFormat="1" ht="63.75" customHeight="1">
      <c r="A152" s="101" t="s">
        <v>22</v>
      </c>
      <c r="B152" s="39" t="s">
        <v>66</v>
      </c>
      <c r="C152" s="37" t="s">
        <v>195</v>
      </c>
      <c r="D152" s="132" t="s">
        <v>265</v>
      </c>
      <c r="E152" s="132" t="s">
        <v>154</v>
      </c>
      <c r="F152" s="133" t="s">
        <v>39</v>
      </c>
      <c r="G152" s="133" t="s">
        <v>197</v>
      </c>
      <c r="H152" s="134" t="s">
        <v>305</v>
      </c>
      <c r="I152" s="134" t="s">
        <v>8</v>
      </c>
      <c r="J152" s="135">
        <v>1564279.05</v>
      </c>
      <c r="K152" s="135">
        <v>1564279.05</v>
      </c>
      <c r="L152" s="158">
        <f t="shared" si="62"/>
        <v>100</v>
      </c>
      <c r="M152" s="135">
        <f>K152</f>
        <v>1564279.05</v>
      </c>
      <c r="N152" s="159">
        <f t="shared" si="52"/>
        <v>100</v>
      </c>
    </row>
    <row r="153" spans="1:14" s="21" customFormat="1" ht="61.5" hidden="1" customHeight="1">
      <c r="A153" s="101" t="s">
        <v>22</v>
      </c>
      <c r="B153" s="39" t="s">
        <v>66</v>
      </c>
      <c r="C153" s="37" t="s">
        <v>195</v>
      </c>
      <c r="D153" s="132" t="s">
        <v>265</v>
      </c>
      <c r="E153" s="132" t="s">
        <v>154</v>
      </c>
      <c r="F153" s="133" t="s">
        <v>39</v>
      </c>
      <c r="G153" s="133" t="s">
        <v>197</v>
      </c>
      <c r="H153" s="134" t="s">
        <v>304</v>
      </c>
      <c r="I153" s="134" t="s">
        <v>8</v>
      </c>
      <c r="J153" s="135">
        <v>0</v>
      </c>
      <c r="K153" s="135">
        <v>0</v>
      </c>
      <c r="L153" s="158" t="e">
        <f t="shared" ref="L153:L155" si="69">K153/J153*100</f>
        <v>#DIV/0!</v>
      </c>
      <c r="M153" s="135">
        <f t="shared" ref="M153:M195" si="70">K153</f>
        <v>0</v>
      </c>
      <c r="N153" s="159" t="e">
        <f t="shared" ref="N153:N155" si="71">M153/J153*100</f>
        <v>#DIV/0!</v>
      </c>
    </row>
    <row r="154" spans="1:14" s="21" customFormat="1" ht="61.5" customHeight="1">
      <c r="A154" s="101" t="s">
        <v>505</v>
      </c>
      <c r="B154" s="39" t="s">
        <v>66</v>
      </c>
      <c r="C154" s="37" t="s">
        <v>195</v>
      </c>
      <c r="D154" s="132" t="s">
        <v>265</v>
      </c>
      <c r="E154" s="132" t="s">
        <v>154</v>
      </c>
      <c r="F154" s="133" t="s">
        <v>39</v>
      </c>
      <c r="G154" s="133" t="s">
        <v>197</v>
      </c>
      <c r="H154" s="134" t="s">
        <v>504</v>
      </c>
      <c r="I154" s="134"/>
      <c r="J154" s="135">
        <f>J155</f>
        <v>100000</v>
      </c>
      <c r="K154" s="135">
        <f>K155</f>
        <v>100000</v>
      </c>
      <c r="L154" s="158">
        <f t="shared" si="69"/>
        <v>100</v>
      </c>
      <c r="M154" s="135">
        <f>M155</f>
        <v>100000</v>
      </c>
      <c r="N154" s="159">
        <f t="shared" si="71"/>
        <v>100</v>
      </c>
    </row>
    <row r="155" spans="1:14" s="21" customFormat="1" ht="61.5" customHeight="1">
      <c r="A155" s="101" t="s">
        <v>22</v>
      </c>
      <c r="B155" s="39" t="s">
        <v>66</v>
      </c>
      <c r="C155" s="37" t="s">
        <v>195</v>
      </c>
      <c r="D155" s="132" t="s">
        <v>265</v>
      </c>
      <c r="E155" s="132" t="s">
        <v>154</v>
      </c>
      <c r="F155" s="133" t="s">
        <v>39</v>
      </c>
      <c r="G155" s="133" t="s">
        <v>197</v>
      </c>
      <c r="H155" s="134" t="s">
        <v>526</v>
      </c>
      <c r="I155" s="134" t="s">
        <v>8</v>
      </c>
      <c r="J155" s="135">
        <v>100000</v>
      </c>
      <c r="K155" s="135">
        <v>100000</v>
      </c>
      <c r="L155" s="158">
        <f t="shared" si="69"/>
        <v>100</v>
      </c>
      <c r="M155" s="135">
        <f>K155</f>
        <v>100000</v>
      </c>
      <c r="N155" s="159">
        <f t="shared" si="71"/>
        <v>100</v>
      </c>
    </row>
    <row r="156" spans="1:14" s="21" customFormat="1" ht="36.75" customHeight="1">
      <c r="A156" s="36" t="s">
        <v>252</v>
      </c>
      <c r="B156" s="39" t="s">
        <v>66</v>
      </c>
      <c r="C156" s="37" t="s">
        <v>195</v>
      </c>
      <c r="D156" s="132" t="s">
        <v>253</v>
      </c>
      <c r="E156" s="132"/>
      <c r="F156" s="133"/>
      <c r="G156" s="133"/>
      <c r="H156" s="134"/>
      <c r="I156" s="134"/>
      <c r="J156" s="135">
        <f>J157</f>
        <v>665811.47</v>
      </c>
      <c r="K156" s="135">
        <f t="shared" ref="K156:K157" si="72">K157</f>
        <v>665811.47</v>
      </c>
      <c r="L156" s="158">
        <f t="shared" ref="L156:L163" si="73">K156/J156*100</f>
        <v>100</v>
      </c>
      <c r="M156" s="135">
        <f t="shared" si="70"/>
        <v>665811.47</v>
      </c>
      <c r="N156" s="159">
        <f t="shared" si="52"/>
        <v>100</v>
      </c>
    </row>
    <row r="157" spans="1:14" s="21" customFormat="1" ht="98.25" customHeight="1">
      <c r="A157" s="101" t="s">
        <v>433</v>
      </c>
      <c r="B157" s="39" t="s">
        <v>66</v>
      </c>
      <c r="C157" s="37" t="s">
        <v>195</v>
      </c>
      <c r="D157" s="132" t="s">
        <v>253</v>
      </c>
      <c r="E157" s="132" t="s">
        <v>154</v>
      </c>
      <c r="F157" s="133" t="s">
        <v>6</v>
      </c>
      <c r="G157" s="133" t="s">
        <v>192</v>
      </c>
      <c r="H157" s="134" t="s">
        <v>287</v>
      </c>
      <c r="I157" s="134"/>
      <c r="J157" s="135">
        <f>J158</f>
        <v>665811.47</v>
      </c>
      <c r="K157" s="135">
        <f t="shared" si="72"/>
        <v>665811.47</v>
      </c>
      <c r="L157" s="158">
        <f t="shared" si="73"/>
        <v>100</v>
      </c>
      <c r="M157" s="135">
        <f t="shared" si="70"/>
        <v>665811.47</v>
      </c>
      <c r="N157" s="159">
        <f t="shared" si="52"/>
        <v>100</v>
      </c>
    </row>
    <row r="158" spans="1:14" s="21" customFormat="1" ht="95.25" customHeight="1">
      <c r="A158" s="91" t="s">
        <v>18</v>
      </c>
      <c r="B158" s="39" t="s">
        <v>66</v>
      </c>
      <c r="C158" s="37" t="s">
        <v>195</v>
      </c>
      <c r="D158" s="132" t="s">
        <v>253</v>
      </c>
      <c r="E158" s="132" t="s">
        <v>154</v>
      </c>
      <c r="F158" s="133" t="s">
        <v>237</v>
      </c>
      <c r="G158" s="133" t="s">
        <v>192</v>
      </c>
      <c r="H158" s="134" t="s">
        <v>287</v>
      </c>
      <c r="I158" s="134"/>
      <c r="J158" s="135">
        <f>J159+J164</f>
        <v>665811.47</v>
      </c>
      <c r="K158" s="135">
        <f>K159+K164</f>
        <v>665811.47</v>
      </c>
      <c r="L158" s="158">
        <f t="shared" si="73"/>
        <v>100</v>
      </c>
      <c r="M158" s="135">
        <f t="shared" si="70"/>
        <v>665811.47</v>
      </c>
      <c r="N158" s="159">
        <f t="shared" si="52"/>
        <v>100</v>
      </c>
    </row>
    <row r="159" spans="1:14" s="21" customFormat="1" ht="77.25" customHeight="1">
      <c r="A159" s="91" t="s">
        <v>26</v>
      </c>
      <c r="B159" s="39" t="s">
        <v>66</v>
      </c>
      <c r="C159" s="37" t="s">
        <v>195</v>
      </c>
      <c r="D159" s="132" t="s">
        <v>253</v>
      </c>
      <c r="E159" s="132" t="s">
        <v>154</v>
      </c>
      <c r="F159" s="133" t="s">
        <v>237</v>
      </c>
      <c r="G159" s="133" t="s">
        <v>197</v>
      </c>
      <c r="H159" s="134" t="s">
        <v>287</v>
      </c>
      <c r="I159" s="134"/>
      <c r="J159" s="135">
        <f>J160+J162</f>
        <v>590911.47</v>
      </c>
      <c r="K159" s="135">
        <f>K160+K162</f>
        <v>590911.47</v>
      </c>
      <c r="L159" s="158">
        <f t="shared" si="73"/>
        <v>100</v>
      </c>
      <c r="M159" s="135">
        <f t="shared" si="70"/>
        <v>590911.47</v>
      </c>
      <c r="N159" s="159">
        <f t="shared" si="52"/>
        <v>100</v>
      </c>
    </row>
    <row r="160" spans="1:14" s="21" customFormat="1" ht="75" customHeight="1">
      <c r="A160" s="91" t="s">
        <v>306</v>
      </c>
      <c r="B160" s="39" t="s">
        <v>66</v>
      </c>
      <c r="C160" s="37" t="s">
        <v>195</v>
      </c>
      <c r="D160" s="132" t="s">
        <v>253</v>
      </c>
      <c r="E160" s="132" t="s">
        <v>154</v>
      </c>
      <c r="F160" s="133" t="s">
        <v>237</v>
      </c>
      <c r="G160" s="133" t="s">
        <v>197</v>
      </c>
      <c r="H160" s="134" t="s">
        <v>303</v>
      </c>
      <c r="I160" s="134"/>
      <c r="J160" s="135">
        <f>J161</f>
        <v>510911.47</v>
      </c>
      <c r="K160" s="135">
        <f>K161</f>
        <v>510911.47</v>
      </c>
      <c r="L160" s="158">
        <f t="shared" si="73"/>
        <v>100</v>
      </c>
      <c r="M160" s="135">
        <f t="shared" si="70"/>
        <v>510911.47</v>
      </c>
      <c r="N160" s="159">
        <f t="shared" si="52"/>
        <v>100</v>
      </c>
    </row>
    <row r="161" spans="1:14" s="21" customFormat="1" ht="60" customHeight="1">
      <c r="A161" s="101" t="s">
        <v>22</v>
      </c>
      <c r="B161" s="39" t="s">
        <v>66</v>
      </c>
      <c r="C161" s="37" t="s">
        <v>195</v>
      </c>
      <c r="D161" s="132" t="s">
        <v>253</v>
      </c>
      <c r="E161" s="132" t="s">
        <v>154</v>
      </c>
      <c r="F161" s="133" t="s">
        <v>237</v>
      </c>
      <c r="G161" s="133" t="s">
        <v>197</v>
      </c>
      <c r="H161" s="134" t="s">
        <v>303</v>
      </c>
      <c r="I161" s="134" t="s">
        <v>8</v>
      </c>
      <c r="J161" s="135">
        <v>510911.47</v>
      </c>
      <c r="K161" s="135">
        <v>510911.47</v>
      </c>
      <c r="L161" s="158">
        <f t="shared" si="73"/>
        <v>100</v>
      </c>
      <c r="M161" s="135">
        <f t="shared" si="70"/>
        <v>510911.47</v>
      </c>
      <c r="N161" s="159">
        <f t="shared" si="52"/>
        <v>100</v>
      </c>
    </row>
    <row r="162" spans="1:14" s="21" customFormat="1" ht="112.5">
      <c r="A162" s="105" t="s">
        <v>27</v>
      </c>
      <c r="B162" s="39" t="s">
        <v>66</v>
      </c>
      <c r="C162" s="37" t="s">
        <v>195</v>
      </c>
      <c r="D162" s="132" t="s">
        <v>253</v>
      </c>
      <c r="E162" s="132" t="s">
        <v>154</v>
      </c>
      <c r="F162" s="133" t="s">
        <v>237</v>
      </c>
      <c r="G162" s="133" t="s">
        <v>197</v>
      </c>
      <c r="H162" s="134" t="s">
        <v>305</v>
      </c>
      <c r="I162" s="134"/>
      <c r="J162" s="135">
        <f>J163</f>
        <v>80000</v>
      </c>
      <c r="K162" s="135">
        <f>K163</f>
        <v>80000</v>
      </c>
      <c r="L162" s="158">
        <f t="shared" si="73"/>
        <v>100</v>
      </c>
      <c r="M162" s="135">
        <f>M163</f>
        <v>80000</v>
      </c>
      <c r="N162" s="159">
        <f t="shared" si="52"/>
        <v>100</v>
      </c>
    </row>
    <row r="163" spans="1:14" s="21" customFormat="1" ht="60" customHeight="1">
      <c r="A163" s="101" t="s">
        <v>22</v>
      </c>
      <c r="B163" s="39" t="s">
        <v>66</v>
      </c>
      <c r="C163" s="37" t="s">
        <v>195</v>
      </c>
      <c r="D163" s="132" t="s">
        <v>253</v>
      </c>
      <c r="E163" s="132" t="s">
        <v>154</v>
      </c>
      <c r="F163" s="133" t="s">
        <v>237</v>
      </c>
      <c r="G163" s="133" t="s">
        <v>197</v>
      </c>
      <c r="H163" s="134" t="s">
        <v>305</v>
      </c>
      <c r="I163" s="134" t="s">
        <v>8</v>
      </c>
      <c r="J163" s="135">
        <v>80000</v>
      </c>
      <c r="K163" s="135">
        <v>80000</v>
      </c>
      <c r="L163" s="158">
        <f t="shared" si="73"/>
        <v>100</v>
      </c>
      <c r="M163" s="135">
        <f>K163</f>
        <v>80000</v>
      </c>
      <c r="N163" s="159">
        <f t="shared" si="52"/>
        <v>100</v>
      </c>
    </row>
    <row r="164" spans="1:14" s="21" customFormat="1" ht="77.25" customHeight="1">
      <c r="A164" s="91" t="s">
        <v>26</v>
      </c>
      <c r="B164" s="39" t="s">
        <v>66</v>
      </c>
      <c r="C164" s="37" t="s">
        <v>195</v>
      </c>
      <c r="D164" s="132" t="s">
        <v>253</v>
      </c>
      <c r="E164" s="132" t="s">
        <v>154</v>
      </c>
      <c r="F164" s="133" t="s">
        <v>237</v>
      </c>
      <c r="G164" s="133" t="s">
        <v>195</v>
      </c>
      <c r="H164" s="134" t="s">
        <v>287</v>
      </c>
      <c r="I164" s="134"/>
      <c r="J164" s="135">
        <f>J167+J171+J165+J169</f>
        <v>74900</v>
      </c>
      <c r="K164" s="135">
        <f>K167+K171+K165+K169</f>
        <v>74900</v>
      </c>
      <c r="L164" s="158">
        <f t="shared" ref="L164:L170" si="74">K164/J164*100</f>
        <v>100</v>
      </c>
      <c r="M164" s="135">
        <f t="shared" si="70"/>
        <v>74900</v>
      </c>
      <c r="N164" s="159">
        <f t="shared" ref="N164:N170" si="75">M164/J164*100</f>
        <v>100</v>
      </c>
    </row>
    <row r="165" spans="1:14" s="21" customFormat="1" ht="112.5" hidden="1">
      <c r="A165" s="91" t="s">
        <v>492</v>
      </c>
      <c r="B165" s="39" t="s">
        <v>66</v>
      </c>
      <c r="C165" s="37" t="s">
        <v>195</v>
      </c>
      <c r="D165" s="132" t="s">
        <v>253</v>
      </c>
      <c r="E165" s="132" t="s">
        <v>154</v>
      </c>
      <c r="F165" s="133" t="s">
        <v>237</v>
      </c>
      <c r="G165" s="133" t="s">
        <v>195</v>
      </c>
      <c r="H165" s="134" t="s">
        <v>491</v>
      </c>
      <c r="I165" s="134"/>
      <c r="J165" s="135">
        <f>J166</f>
        <v>0</v>
      </c>
      <c r="K165" s="135">
        <f>K166</f>
        <v>0</v>
      </c>
      <c r="L165" s="158" t="e">
        <f t="shared" si="74"/>
        <v>#DIV/0!</v>
      </c>
      <c r="M165" s="135">
        <f>M166</f>
        <v>0</v>
      </c>
      <c r="N165" s="159" t="e">
        <f t="shared" si="75"/>
        <v>#DIV/0!</v>
      </c>
    </row>
    <row r="166" spans="1:14" s="21" customFormat="1" ht="56.25" hidden="1">
      <c r="A166" s="101" t="s">
        <v>22</v>
      </c>
      <c r="B166" s="39" t="s">
        <v>66</v>
      </c>
      <c r="C166" s="37" t="s">
        <v>195</v>
      </c>
      <c r="D166" s="132" t="s">
        <v>253</v>
      </c>
      <c r="E166" s="132" t="s">
        <v>154</v>
      </c>
      <c r="F166" s="133" t="s">
        <v>237</v>
      </c>
      <c r="G166" s="133" t="s">
        <v>195</v>
      </c>
      <c r="H166" s="134" t="s">
        <v>491</v>
      </c>
      <c r="I166" s="134" t="s">
        <v>8</v>
      </c>
      <c r="J166" s="135">
        <v>0</v>
      </c>
      <c r="K166" s="135">
        <v>0</v>
      </c>
      <c r="L166" s="158" t="e">
        <f t="shared" si="74"/>
        <v>#DIV/0!</v>
      </c>
      <c r="M166" s="135">
        <f>K166</f>
        <v>0</v>
      </c>
      <c r="N166" s="159" t="e">
        <f t="shared" si="75"/>
        <v>#DIV/0!</v>
      </c>
    </row>
    <row r="167" spans="1:14" s="21" customFormat="1" ht="155.25" hidden="1" customHeight="1">
      <c r="A167" s="91" t="s">
        <v>361</v>
      </c>
      <c r="B167" s="39" t="s">
        <v>66</v>
      </c>
      <c r="C167" s="37" t="s">
        <v>195</v>
      </c>
      <c r="D167" s="132" t="s">
        <v>253</v>
      </c>
      <c r="E167" s="132" t="s">
        <v>154</v>
      </c>
      <c r="F167" s="133" t="s">
        <v>237</v>
      </c>
      <c r="G167" s="133" t="s">
        <v>195</v>
      </c>
      <c r="H167" s="134" t="s">
        <v>360</v>
      </c>
      <c r="I167" s="134"/>
      <c r="J167" s="135">
        <f>J168</f>
        <v>0</v>
      </c>
      <c r="K167" s="135">
        <f>K168</f>
        <v>0</v>
      </c>
      <c r="L167" s="158" t="e">
        <f t="shared" si="74"/>
        <v>#DIV/0!</v>
      </c>
      <c r="M167" s="135">
        <f t="shared" si="70"/>
        <v>0</v>
      </c>
      <c r="N167" s="159" t="e">
        <f t="shared" si="75"/>
        <v>#DIV/0!</v>
      </c>
    </row>
    <row r="168" spans="1:14" s="21" customFormat="1" ht="60" hidden="1" customHeight="1">
      <c r="A168" s="101" t="s">
        <v>22</v>
      </c>
      <c r="B168" s="39" t="s">
        <v>66</v>
      </c>
      <c r="C168" s="37" t="s">
        <v>195</v>
      </c>
      <c r="D168" s="132" t="s">
        <v>253</v>
      </c>
      <c r="E168" s="132" t="s">
        <v>154</v>
      </c>
      <c r="F168" s="133" t="s">
        <v>237</v>
      </c>
      <c r="G168" s="133" t="s">
        <v>195</v>
      </c>
      <c r="H168" s="134" t="s">
        <v>360</v>
      </c>
      <c r="I168" s="134" t="s">
        <v>8</v>
      </c>
      <c r="J168" s="135">
        <v>0</v>
      </c>
      <c r="K168" s="135">
        <v>0</v>
      </c>
      <c r="L168" s="158" t="e">
        <f t="shared" si="74"/>
        <v>#DIV/0!</v>
      </c>
      <c r="M168" s="135">
        <f t="shared" si="70"/>
        <v>0</v>
      </c>
      <c r="N168" s="159" t="e">
        <f t="shared" si="75"/>
        <v>#DIV/0!</v>
      </c>
    </row>
    <row r="169" spans="1:14" s="21" customFormat="1" ht="112.5">
      <c r="A169" s="105" t="s">
        <v>492</v>
      </c>
      <c r="B169" s="39" t="s">
        <v>66</v>
      </c>
      <c r="C169" s="37" t="s">
        <v>195</v>
      </c>
      <c r="D169" s="132" t="s">
        <v>253</v>
      </c>
      <c r="E169" s="132" t="s">
        <v>154</v>
      </c>
      <c r="F169" s="133" t="s">
        <v>237</v>
      </c>
      <c r="G169" s="133" t="s">
        <v>195</v>
      </c>
      <c r="H169" s="134" t="s">
        <v>527</v>
      </c>
      <c r="I169" s="134"/>
      <c r="J169" s="135">
        <f>J170</f>
        <v>74900</v>
      </c>
      <c r="K169" s="135">
        <f>K170</f>
        <v>74900</v>
      </c>
      <c r="L169" s="158">
        <f t="shared" si="74"/>
        <v>100</v>
      </c>
      <c r="M169" s="135">
        <f>M170</f>
        <v>74900</v>
      </c>
      <c r="N169" s="159">
        <f t="shared" si="75"/>
        <v>100</v>
      </c>
    </row>
    <row r="170" spans="1:14" s="21" customFormat="1" ht="60" customHeight="1">
      <c r="A170" s="101" t="s">
        <v>22</v>
      </c>
      <c r="B170" s="39" t="s">
        <v>66</v>
      </c>
      <c r="C170" s="37" t="s">
        <v>195</v>
      </c>
      <c r="D170" s="132" t="s">
        <v>253</v>
      </c>
      <c r="E170" s="132" t="s">
        <v>154</v>
      </c>
      <c r="F170" s="133" t="s">
        <v>237</v>
      </c>
      <c r="G170" s="133" t="s">
        <v>195</v>
      </c>
      <c r="H170" s="134" t="s">
        <v>527</v>
      </c>
      <c r="I170" s="134" t="s">
        <v>8</v>
      </c>
      <c r="J170" s="135">
        <v>74900</v>
      </c>
      <c r="K170" s="135">
        <v>74900</v>
      </c>
      <c r="L170" s="158">
        <f t="shared" si="74"/>
        <v>100</v>
      </c>
      <c r="M170" s="135">
        <f>K170</f>
        <v>74900</v>
      </c>
      <c r="N170" s="159">
        <f t="shared" si="75"/>
        <v>100</v>
      </c>
    </row>
    <row r="171" spans="1:14" s="21" customFormat="1" ht="155.25" hidden="1" customHeight="1">
      <c r="A171" s="91" t="s">
        <v>361</v>
      </c>
      <c r="B171" s="39" t="s">
        <v>66</v>
      </c>
      <c r="C171" s="37" t="s">
        <v>195</v>
      </c>
      <c r="D171" s="132" t="s">
        <v>253</v>
      </c>
      <c r="E171" s="132" t="s">
        <v>154</v>
      </c>
      <c r="F171" s="133" t="s">
        <v>237</v>
      </c>
      <c r="G171" s="133" t="s">
        <v>195</v>
      </c>
      <c r="H171" s="134" t="s">
        <v>362</v>
      </c>
      <c r="I171" s="134"/>
      <c r="J171" s="135">
        <f>J172</f>
        <v>0</v>
      </c>
      <c r="K171" s="135">
        <f>K172</f>
        <v>0</v>
      </c>
      <c r="L171" s="158" t="e">
        <f t="shared" ref="L171:L175" si="76">K171/J171*100</f>
        <v>#DIV/0!</v>
      </c>
      <c r="M171" s="135">
        <f t="shared" si="70"/>
        <v>0</v>
      </c>
      <c r="N171" s="159" t="e">
        <f t="shared" ref="N171:N179" si="77">M171/J171*100</f>
        <v>#DIV/0!</v>
      </c>
    </row>
    <row r="172" spans="1:14" s="21" customFormat="1" ht="60" hidden="1" customHeight="1">
      <c r="A172" s="101" t="s">
        <v>22</v>
      </c>
      <c r="B172" s="39" t="s">
        <v>66</v>
      </c>
      <c r="C172" s="37" t="s">
        <v>195</v>
      </c>
      <c r="D172" s="132" t="s">
        <v>253</v>
      </c>
      <c r="E172" s="132" t="s">
        <v>154</v>
      </c>
      <c r="F172" s="133" t="s">
        <v>237</v>
      </c>
      <c r="G172" s="133" t="s">
        <v>195</v>
      </c>
      <c r="H172" s="134" t="s">
        <v>362</v>
      </c>
      <c r="I172" s="134" t="s">
        <v>8</v>
      </c>
      <c r="J172" s="135">
        <v>0</v>
      </c>
      <c r="K172" s="135">
        <v>0</v>
      </c>
      <c r="L172" s="158" t="e">
        <f t="shared" si="76"/>
        <v>#DIV/0!</v>
      </c>
      <c r="M172" s="135">
        <f t="shared" si="70"/>
        <v>0</v>
      </c>
      <c r="N172" s="159" t="e">
        <f t="shared" si="77"/>
        <v>#DIV/0!</v>
      </c>
    </row>
    <row r="173" spans="1:14" s="21" customFormat="1" ht="40.5" customHeight="1">
      <c r="A173" s="40" t="s">
        <v>372</v>
      </c>
      <c r="B173" s="39" t="s">
        <v>66</v>
      </c>
      <c r="C173" s="38" t="s">
        <v>200</v>
      </c>
      <c r="D173" s="132" t="s">
        <v>192</v>
      </c>
      <c r="E173" s="132"/>
      <c r="F173" s="133"/>
      <c r="G173" s="133"/>
      <c r="H173" s="134"/>
      <c r="I173" s="134"/>
      <c r="J173" s="138">
        <f>J174+J180+J194</f>
        <v>3077323.73</v>
      </c>
      <c r="K173" s="138">
        <f>K174+K180+K194</f>
        <v>3077323.73</v>
      </c>
      <c r="L173" s="158">
        <f t="shared" si="76"/>
        <v>100</v>
      </c>
      <c r="M173" s="135">
        <f t="shared" si="70"/>
        <v>3077323.73</v>
      </c>
      <c r="N173" s="159">
        <f t="shared" si="77"/>
        <v>100</v>
      </c>
    </row>
    <row r="174" spans="1:14" s="21" customFormat="1" ht="21.75" customHeight="1">
      <c r="A174" s="40" t="s">
        <v>191</v>
      </c>
      <c r="B174" s="39" t="s">
        <v>66</v>
      </c>
      <c r="C174" s="38" t="s">
        <v>200</v>
      </c>
      <c r="D174" s="132" t="s">
        <v>193</v>
      </c>
      <c r="E174" s="132"/>
      <c r="F174" s="133"/>
      <c r="G174" s="133"/>
      <c r="H174" s="134"/>
      <c r="I174" s="134"/>
      <c r="J174" s="138">
        <f>J175</f>
        <v>305178.03999999998</v>
      </c>
      <c r="K174" s="138">
        <f t="shared" ref="J174:K175" si="78">K175</f>
        <v>305178.03999999998</v>
      </c>
      <c r="L174" s="158">
        <f t="shared" si="76"/>
        <v>100</v>
      </c>
      <c r="M174" s="135">
        <f t="shared" ref="M174:M177" si="79">K174</f>
        <v>305178.03999999998</v>
      </c>
      <c r="N174" s="159">
        <f t="shared" si="77"/>
        <v>100</v>
      </c>
    </row>
    <row r="175" spans="1:14" s="21" customFormat="1" ht="98.25" customHeight="1">
      <c r="A175" s="101" t="s">
        <v>433</v>
      </c>
      <c r="B175" s="39" t="s">
        <v>66</v>
      </c>
      <c r="C175" s="38" t="s">
        <v>200</v>
      </c>
      <c r="D175" s="132" t="s">
        <v>193</v>
      </c>
      <c r="E175" s="132" t="s">
        <v>154</v>
      </c>
      <c r="F175" s="133" t="s">
        <v>6</v>
      </c>
      <c r="G175" s="133" t="s">
        <v>192</v>
      </c>
      <c r="H175" s="134" t="s">
        <v>287</v>
      </c>
      <c r="I175" s="134"/>
      <c r="J175" s="138">
        <f t="shared" si="78"/>
        <v>305178.03999999998</v>
      </c>
      <c r="K175" s="138">
        <f t="shared" si="78"/>
        <v>305178.03999999998</v>
      </c>
      <c r="L175" s="158">
        <f t="shared" si="76"/>
        <v>100</v>
      </c>
      <c r="M175" s="135">
        <f t="shared" si="79"/>
        <v>305178.03999999998</v>
      </c>
      <c r="N175" s="159">
        <f t="shared" si="77"/>
        <v>100</v>
      </c>
    </row>
    <row r="176" spans="1:14" s="21" customFormat="1" ht="95.25" customHeight="1">
      <c r="A176" s="97" t="s">
        <v>434</v>
      </c>
      <c r="B176" s="39" t="s">
        <v>66</v>
      </c>
      <c r="C176" s="38" t="s">
        <v>200</v>
      </c>
      <c r="D176" s="132" t="s">
        <v>193</v>
      </c>
      <c r="E176" s="132" t="s">
        <v>154</v>
      </c>
      <c r="F176" s="133" t="s">
        <v>71</v>
      </c>
      <c r="G176" s="133" t="s">
        <v>192</v>
      </c>
      <c r="H176" s="134" t="s">
        <v>287</v>
      </c>
      <c r="I176" s="134"/>
      <c r="J176" s="138">
        <f t="shared" ref="J176:K178" si="80">J177</f>
        <v>305178.03999999998</v>
      </c>
      <c r="K176" s="138">
        <f t="shared" si="80"/>
        <v>305178.03999999998</v>
      </c>
      <c r="L176" s="158">
        <f>K176/J176*100</f>
        <v>100</v>
      </c>
      <c r="M176" s="135">
        <f t="shared" si="79"/>
        <v>305178.03999999998</v>
      </c>
      <c r="N176" s="159">
        <f t="shared" si="77"/>
        <v>100</v>
      </c>
    </row>
    <row r="177" spans="1:14" s="21" customFormat="1" ht="42" customHeight="1">
      <c r="A177" s="91" t="s">
        <v>528</v>
      </c>
      <c r="B177" s="39" t="s">
        <v>66</v>
      </c>
      <c r="C177" s="38" t="s">
        <v>200</v>
      </c>
      <c r="D177" s="132" t="s">
        <v>193</v>
      </c>
      <c r="E177" s="132" t="s">
        <v>154</v>
      </c>
      <c r="F177" s="133" t="s">
        <v>71</v>
      </c>
      <c r="G177" s="133" t="s">
        <v>195</v>
      </c>
      <c r="H177" s="134" t="s">
        <v>287</v>
      </c>
      <c r="I177" s="134"/>
      <c r="J177" s="138">
        <f t="shared" si="80"/>
        <v>305178.03999999998</v>
      </c>
      <c r="K177" s="138">
        <f t="shared" si="80"/>
        <v>305178.03999999998</v>
      </c>
      <c r="L177" s="158">
        <f t="shared" ref="L177:L179" si="81">K177/J177*100</f>
        <v>100</v>
      </c>
      <c r="M177" s="135">
        <f t="shared" si="79"/>
        <v>305178.03999999998</v>
      </c>
      <c r="N177" s="159">
        <f t="shared" si="77"/>
        <v>100</v>
      </c>
    </row>
    <row r="178" spans="1:14" s="21" customFormat="1" ht="59.25" customHeight="1">
      <c r="A178" s="91" t="s">
        <v>529</v>
      </c>
      <c r="B178" s="39" t="s">
        <v>66</v>
      </c>
      <c r="C178" s="38" t="s">
        <v>200</v>
      </c>
      <c r="D178" s="132" t="s">
        <v>193</v>
      </c>
      <c r="E178" s="132" t="s">
        <v>154</v>
      </c>
      <c r="F178" s="133" t="s">
        <v>71</v>
      </c>
      <c r="G178" s="133" t="s">
        <v>195</v>
      </c>
      <c r="H178" s="134" t="s">
        <v>303</v>
      </c>
      <c r="I178" s="134"/>
      <c r="J178" s="138">
        <f t="shared" si="80"/>
        <v>305178.03999999998</v>
      </c>
      <c r="K178" s="138">
        <f t="shared" si="80"/>
        <v>305178.03999999998</v>
      </c>
      <c r="L178" s="158">
        <f t="shared" si="81"/>
        <v>100</v>
      </c>
      <c r="M178" s="135">
        <f>M179</f>
        <v>305178.03999999998</v>
      </c>
      <c r="N178" s="159">
        <f t="shared" si="77"/>
        <v>100</v>
      </c>
    </row>
    <row r="179" spans="1:14" s="21" customFormat="1" ht="56.25">
      <c r="A179" s="101" t="s">
        <v>22</v>
      </c>
      <c r="B179" s="39" t="s">
        <v>66</v>
      </c>
      <c r="C179" s="38" t="s">
        <v>200</v>
      </c>
      <c r="D179" s="132" t="s">
        <v>193</v>
      </c>
      <c r="E179" s="132" t="s">
        <v>154</v>
      </c>
      <c r="F179" s="133" t="s">
        <v>71</v>
      </c>
      <c r="G179" s="133" t="s">
        <v>195</v>
      </c>
      <c r="H179" s="134" t="s">
        <v>303</v>
      </c>
      <c r="I179" s="134" t="s">
        <v>8</v>
      </c>
      <c r="J179" s="138">
        <v>305178.03999999998</v>
      </c>
      <c r="K179" s="138">
        <v>305178.03999999998</v>
      </c>
      <c r="L179" s="158">
        <f t="shared" si="81"/>
        <v>100</v>
      </c>
      <c r="M179" s="135">
        <f>K179</f>
        <v>305178.03999999998</v>
      </c>
      <c r="N179" s="159">
        <f t="shared" si="77"/>
        <v>100</v>
      </c>
    </row>
    <row r="180" spans="1:14" s="21" customFormat="1" ht="21.75" customHeight="1">
      <c r="A180" s="40" t="s">
        <v>191</v>
      </c>
      <c r="B180" s="39" t="s">
        <v>66</v>
      </c>
      <c r="C180" s="38" t="s">
        <v>200</v>
      </c>
      <c r="D180" s="132" t="s">
        <v>197</v>
      </c>
      <c r="E180" s="132"/>
      <c r="F180" s="133"/>
      <c r="G180" s="133"/>
      <c r="H180" s="134"/>
      <c r="I180" s="134"/>
      <c r="J180" s="138">
        <f>J181</f>
        <v>423959.56</v>
      </c>
      <c r="K180" s="138">
        <f t="shared" ref="J180:K181" si="82">K181</f>
        <v>423959.56</v>
      </c>
      <c r="L180" s="158">
        <f t="shared" ref="L180:L191" si="83">K180/J180*100</f>
        <v>100</v>
      </c>
      <c r="M180" s="135">
        <f t="shared" si="70"/>
        <v>423959.56</v>
      </c>
      <c r="N180" s="159">
        <f t="shared" ref="N180:N250" si="84">M180/J180*100</f>
        <v>100</v>
      </c>
    </row>
    <row r="181" spans="1:14" s="21" customFormat="1" ht="98.25" customHeight="1">
      <c r="A181" s="101" t="s">
        <v>433</v>
      </c>
      <c r="B181" s="39" t="s">
        <v>66</v>
      </c>
      <c r="C181" s="38" t="s">
        <v>200</v>
      </c>
      <c r="D181" s="132" t="s">
        <v>197</v>
      </c>
      <c r="E181" s="132" t="s">
        <v>154</v>
      </c>
      <c r="F181" s="133" t="s">
        <v>6</v>
      </c>
      <c r="G181" s="133" t="s">
        <v>192</v>
      </c>
      <c r="H181" s="134" t="s">
        <v>287</v>
      </c>
      <c r="I181" s="134"/>
      <c r="J181" s="138">
        <f t="shared" si="82"/>
        <v>423959.56</v>
      </c>
      <c r="K181" s="138">
        <f t="shared" si="82"/>
        <v>423959.56</v>
      </c>
      <c r="L181" s="158">
        <f t="shared" si="83"/>
        <v>100</v>
      </c>
      <c r="M181" s="135">
        <f t="shared" si="70"/>
        <v>423959.56</v>
      </c>
      <c r="N181" s="159">
        <f t="shared" si="84"/>
        <v>100</v>
      </c>
    </row>
    <row r="182" spans="1:14" s="21" customFormat="1" ht="95.25" customHeight="1">
      <c r="A182" s="97" t="s">
        <v>434</v>
      </c>
      <c r="B182" s="39" t="s">
        <v>66</v>
      </c>
      <c r="C182" s="38" t="s">
        <v>200</v>
      </c>
      <c r="D182" s="132" t="s">
        <v>197</v>
      </c>
      <c r="E182" s="132" t="s">
        <v>154</v>
      </c>
      <c r="F182" s="133" t="s">
        <v>71</v>
      </c>
      <c r="G182" s="133" t="s">
        <v>192</v>
      </c>
      <c r="H182" s="134" t="s">
        <v>287</v>
      </c>
      <c r="I182" s="134"/>
      <c r="J182" s="138">
        <f>J183</f>
        <v>423959.56</v>
      </c>
      <c r="K182" s="138">
        <f>K183</f>
        <v>423959.56</v>
      </c>
      <c r="L182" s="158">
        <f>K182/J182*100</f>
        <v>100</v>
      </c>
      <c r="M182" s="135">
        <f t="shared" si="70"/>
        <v>423959.56</v>
      </c>
      <c r="N182" s="159">
        <f t="shared" si="84"/>
        <v>100</v>
      </c>
    </row>
    <row r="183" spans="1:14" s="21" customFormat="1" ht="42" customHeight="1">
      <c r="A183" s="91" t="s">
        <v>31</v>
      </c>
      <c r="B183" s="39" t="s">
        <v>66</v>
      </c>
      <c r="C183" s="38" t="s">
        <v>200</v>
      </c>
      <c r="D183" s="132" t="s">
        <v>197</v>
      </c>
      <c r="E183" s="132" t="s">
        <v>154</v>
      </c>
      <c r="F183" s="133" t="s">
        <v>71</v>
      </c>
      <c r="G183" s="133" t="s">
        <v>197</v>
      </c>
      <c r="H183" s="134" t="s">
        <v>287</v>
      </c>
      <c r="I183" s="134"/>
      <c r="J183" s="138">
        <f>J192+J188+J186+J184+J190</f>
        <v>423959.56</v>
      </c>
      <c r="K183" s="138">
        <f>K192+K188+K186+K184+K190</f>
        <v>423959.56</v>
      </c>
      <c r="L183" s="158">
        <f t="shared" si="83"/>
        <v>100</v>
      </c>
      <c r="M183" s="135">
        <f t="shared" si="70"/>
        <v>423959.56</v>
      </c>
      <c r="N183" s="159">
        <f t="shared" si="84"/>
        <v>100</v>
      </c>
    </row>
    <row r="184" spans="1:14" s="21" customFormat="1" ht="42" hidden="1" customHeight="1">
      <c r="A184" s="91" t="s">
        <v>493</v>
      </c>
      <c r="B184" s="39" t="s">
        <v>66</v>
      </c>
      <c r="C184" s="38" t="s">
        <v>200</v>
      </c>
      <c r="D184" s="132" t="s">
        <v>197</v>
      </c>
      <c r="E184" s="132" t="s">
        <v>154</v>
      </c>
      <c r="F184" s="133" t="s">
        <v>71</v>
      </c>
      <c r="G184" s="133" t="s">
        <v>197</v>
      </c>
      <c r="H184" s="134" t="s">
        <v>286</v>
      </c>
      <c r="I184" s="134"/>
      <c r="J184" s="138">
        <f>J185</f>
        <v>0</v>
      </c>
      <c r="K184" s="138">
        <f>K185</f>
        <v>0</v>
      </c>
      <c r="L184" s="158" t="e">
        <f t="shared" si="83"/>
        <v>#DIV/0!</v>
      </c>
      <c r="M184" s="135">
        <f>M185</f>
        <v>0</v>
      </c>
      <c r="N184" s="159" t="e">
        <f t="shared" si="84"/>
        <v>#DIV/0!</v>
      </c>
    </row>
    <row r="185" spans="1:14" s="21" customFormat="1" ht="56.25" hidden="1">
      <c r="A185" s="101" t="s">
        <v>22</v>
      </c>
      <c r="B185" s="39" t="s">
        <v>66</v>
      </c>
      <c r="C185" s="38" t="s">
        <v>200</v>
      </c>
      <c r="D185" s="132" t="s">
        <v>197</v>
      </c>
      <c r="E185" s="132" t="s">
        <v>154</v>
      </c>
      <c r="F185" s="133" t="s">
        <v>71</v>
      </c>
      <c r="G185" s="133" t="s">
        <v>197</v>
      </c>
      <c r="H185" s="134" t="s">
        <v>286</v>
      </c>
      <c r="I185" s="134" t="s">
        <v>8</v>
      </c>
      <c r="J185" s="138">
        <v>0</v>
      </c>
      <c r="K185" s="138">
        <v>0</v>
      </c>
      <c r="L185" s="158" t="e">
        <f t="shared" si="83"/>
        <v>#DIV/0!</v>
      </c>
      <c r="M185" s="135">
        <f>K185</f>
        <v>0</v>
      </c>
      <c r="N185" s="159" t="e">
        <f t="shared" si="84"/>
        <v>#DIV/0!</v>
      </c>
    </row>
    <row r="186" spans="1:14" s="21" customFormat="1" ht="59.25" customHeight="1">
      <c r="A186" s="91" t="s">
        <v>32</v>
      </c>
      <c r="B186" s="39" t="s">
        <v>66</v>
      </c>
      <c r="C186" s="38" t="s">
        <v>200</v>
      </c>
      <c r="D186" s="132" t="s">
        <v>197</v>
      </c>
      <c r="E186" s="132" t="s">
        <v>154</v>
      </c>
      <c r="F186" s="133" t="s">
        <v>71</v>
      </c>
      <c r="G186" s="133" t="s">
        <v>197</v>
      </c>
      <c r="H186" s="134" t="s">
        <v>305</v>
      </c>
      <c r="I186" s="134"/>
      <c r="J186" s="135">
        <f t="shared" ref="J186:K192" si="85">J187</f>
        <v>163959.56</v>
      </c>
      <c r="K186" s="135">
        <f t="shared" si="85"/>
        <v>163959.56</v>
      </c>
      <c r="L186" s="158">
        <f t="shared" si="83"/>
        <v>100</v>
      </c>
      <c r="M186" s="135">
        <f t="shared" si="70"/>
        <v>163959.56</v>
      </c>
      <c r="N186" s="159">
        <f t="shared" si="84"/>
        <v>100</v>
      </c>
    </row>
    <row r="187" spans="1:14" s="21" customFormat="1" ht="60.75" customHeight="1">
      <c r="A187" s="101" t="s">
        <v>22</v>
      </c>
      <c r="B187" s="39" t="s">
        <v>66</v>
      </c>
      <c r="C187" s="38" t="s">
        <v>200</v>
      </c>
      <c r="D187" s="132" t="s">
        <v>197</v>
      </c>
      <c r="E187" s="132" t="s">
        <v>154</v>
      </c>
      <c r="F187" s="133" t="s">
        <v>71</v>
      </c>
      <c r="G187" s="133" t="s">
        <v>197</v>
      </c>
      <c r="H187" s="134" t="s">
        <v>305</v>
      </c>
      <c r="I187" s="134" t="s">
        <v>8</v>
      </c>
      <c r="J187" s="135">
        <v>163959.56</v>
      </c>
      <c r="K187" s="135">
        <v>163959.56</v>
      </c>
      <c r="L187" s="158">
        <f t="shared" si="83"/>
        <v>100</v>
      </c>
      <c r="M187" s="135">
        <f t="shared" si="70"/>
        <v>163959.56</v>
      </c>
      <c r="N187" s="159">
        <f t="shared" si="84"/>
        <v>100</v>
      </c>
    </row>
    <row r="188" spans="1:14" s="21" customFormat="1" ht="57.75" hidden="1" customHeight="1">
      <c r="A188" s="105" t="s">
        <v>452</v>
      </c>
      <c r="B188" s="39" t="s">
        <v>66</v>
      </c>
      <c r="C188" s="38" t="s">
        <v>200</v>
      </c>
      <c r="D188" s="132" t="s">
        <v>197</v>
      </c>
      <c r="E188" s="132" t="s">
        <v>154</v>
      </c>
      <c r="F188" s="133" t="s">
        <v>71</v>
      </c>
      <c r="G188" s="133" t="s">
        <v>197</v>
      </c>
      <c r="H188" s="134" t="s">
        <v>291</v>
      </c>
      <c r="I188" s="134"/>
      <c r="J188" s="135">
        <f>J189</f>
        <v>0</v>
      </c>
      <c r="K188" s="135">
        <f>K189</f>
        <v>0</v>
      </c>
      <c r="L188" s="158" t="e">
        <f t="shared" si="83"/>
        <v>#DIV/0!</v>
      </c>
      <c r="M188" s="135">
        <f t="shared" si="70"/>
        <v>0</v>
      </c>
      <c r="N188" s="159" t="e">
        <f t="shared" si="84"/>
        <v>#DIV/0!</v>
      </c>
    </row>
    <row r="189" spans="1:14" s="21" customFormat="1" ht="60.75" hidden="1" customHeight="1">
      <c r="A189" s="101" t="s">
        <v>22</v>
      </c>
      <c r="B189" s="39" t="s">
        <v>66</v>
      </c>
      <c r="C189" s="38" t="s">
        <v>200</v>
      </c>
      <c r="D189" s="132" t="s">
        <v>197</v>
      </c>
      <c r="E189" s="132" t="s">
        <v>154</v>
      </c>
      <c r="F189" s="133" t="s">
        <v>71</v>
      </c>
      <c r="G189" s="133" t="s">
        <v>197</v>
      </c>
      <c r="H189" s="134" t="s">
        <v>291</v>
      </c>
      <c r="I189" s="134" t="s">
        <v>8</v>
      </c>
      <c r="J189" s="135">
        <v>0</v>
      </c>
      <c r="K189" s="135">
        <v>0</v>
      </c>
      <c r="L189" s="158" t="e">
        <f t="shared" si="83"/>
        <v>#DIV/0!</v>
      </c>
      <c r="M189" s="135">
        <f t="shared" si="70"/>
        <v>0</v>
      </c>
      <c r="N189" s="159" t="e">
        <f t="shared" si="84"/>
        <v>#DIV/0!</v>
      </c>
    </row>
    <row r="190" spans="1:14" s="21" customFormat="1" ht="37.5" hidden="1">
      <c r="A190" s="105" t="s">
        <v>495</v>
      </c>
      <c r="B190" s="39" t="s">
        <v>66</v>
      </c>
      <c r="C190" s="38" t="s">
        <v>200</v>
      </c>
      <c r="D190" s="132" t="s">
        <v>197</v>
      </c>
      <c r="E190" s="132" t="s">
        <v>154</v>
      </c>
      <c r="F190" s="133" t="s">
        <v>71</v>
      </c>
      <c r="G190" s="133" t="s">
        <v>197</v>
      </c>
      <c r="H190" s="134" t="s">
        <v>494</v>
      </c>
      <c r="I190" s="134"/>
      <c r="J190" s="135">
        <f>J191</f>
        <v>0</v>
      </c>
      <c r="K190" s="135">
        <f>K191</f>
        <v>0</v>
      </c>
      <c r="L190" s="158" t="e">
        <f t="shared" si="83"/>
        <v>#DIV/0!</v>
      </c>
      <c r="M190" s="135">
        <f>M191</f>
        <v>0</v>
      </c>
      <c r="N190" s="159" t="e">
        <f t="shared" si="84"/>
        <v>#DIV/0!</v>
      </c>
    </row>
    <row r="191" spans="1:14" s="21" customFormat="1" ht="60.75" hidden="1" customHeight="1">
      <c r="A191" s="101" t="s">
        <v>22</v>
      </c>
      <c r="B191" s="39" t="s">
        <v>66</v>
      </c>
      <c r="C191" s="38" t="s">
        <v>200</v>
      </c>
      <c r="D191" s="132" t="s">
        <v>197</v>
      </c>
      <c r="E191" s="132" t="s">
        <v>154</v>
      </c>
      <c r="F191" s="133" t="s">
        <v>71</v>
      </c>
      <c r="G191" s="133" t="s">
        <v>197</v>
      </c>
      <c r="H191" s="134" t="s">
        <v>494</v>
      </c>
      <c r="I191" s="134" t="s">
        <v>8</v>
      </c>
      <c r="J191" s="135">
        <v>0</v>
      </c>
      <c r="K191" s="135">
        <v>0</v>
      </c>
      <c r="L191" s="158" t="e">
        <f t="shared" si="83"/>
        <v>#DIV/0!</v>
      </c>
      <c r="M191" s="135">
        <f>K191</f>
        <v>0</v>
      </c>
      <c r="N191" s="159" t="e">
        <f t="shared" si="84"/>
        <v>#DIV/0!</v>
      </c>
    </row>
    <row r="192" spans="1:14" s="21" customFormat="1" ht="97.5" customHeight="1">
      <c r="A192" s="91" t="s">
        <v>425</v>
      </c>
      <c r="B192" s="39" t="s">
        <v>66</v>
      </c>
      <c r="C192" s="38" t="s">
        <v>200</v>
      </c>
      <c r="D192" s="132" t="s">
        <v>197</v>
      </c>
      <c r="E192" s="132" t="s">
        <v>154</v>
      </c>
      <c r="F192" s="133" t="s">
        <v>71</v>
      </c>
      <c r="G192" s="133" t="s">
        <v>197</v>
      </c>
      <c r="H192" s="134" t="s">
        <v>342</v>
      </c>
      <c r="I192" s="134"/>
      <c r="J192" s="135">
        <f t="shared" si="85"/>
        <v>260000</v>
      </c>
      <c r="K192" s="135">
        <f t="shared" si="85"/>
        <v>260000</v>
      </c>
      <c r="L192" s="158">
        <f t="shared" ref="L192:L193" si="86">K192/J192*100</f>
        <v>100</v>
      </c>
      <c r="M192" s="135">
        <f t="shared" si="70"/>
        <v>260000</v>
      </c>
      <c r="N192" s="159">
        <f t="shared" ref="N192:N193" si="87">M192/J192*100</f>
        <v>100</v>
      </c>
    </row>
    <row r="193" spans="1:14" s="21" customFormat="1" ht="20.25" customHeight="1">
      <c r="A193" s="101" t="s">
        <v>170</v>
      </c>
      <c r="B193" s="39" t="s">
        <v>66</v>
      </c>
      <c r="C193" s="38" t="s">
        <v>200</v>
      </c>
      <c r="D193" s="132" t="s">
        <v>197</v>
      </c>
      <c r="E193" s="132" t="s">
        <v>154</v>
      </c>
      <c r="F193" s="133" t="s">
        <v>71</v>
      </c>
      <c r="G193" s="133" t="s">
        <v>197</v>
      </c>
      <c r="H193" s="134" t="s">
        <v>342</v>
      </c>
      <c r="I193" s="134" t="s">
        <v>70</v>
      </c>
      <c r="J193" s="135">
        <v>260000</v>
      </c>
      <c r="K193" s="135">
        <f>J193</f>
        <v>260000</v>
      </c>
      <c r="L193" s="158">
        <f t="shared" si="86"/>
        <v>100</v>
      </c>
      <c r="M193" s="135">
        <f t="shared" si="70"/>
        <v>260000</v>
      </c>
      <c r="N193" s="159">
        <f t="shared" si="87"/>
        <v>100</v>
      </c>
    </row>
    <row r="194" spans="1:14" s="21" customFormat="1" ht="25.5" customHeight="1">
      <c r="A194" s="40" t="s">
        <v>165</v>
      </c>
      <c r="B194" s="39" t="s">
        <v>66</v>
      </c>
      <c r="C194" s="38" t="s">
        <v>200</v>
      </c>
      <c r="D194" s="132" t="s">
        <v>194</v>
      </c>
      <c r="E194" s="132"/>
      <c r="F194" s="133"/>
      <c r="G194" s="133"/>
      <c r="H194" s="134"/>
      <c r="I194" s="134"/>
      <c r="J194" s="135">
        <f>J195+J216</f>
        <v>2348186.13</v>
      </c>
      <c r="K194" s="135">
        <f>K195+K216</f>
        <v>2348186.13</v>
      </c>
      <c r="L194" s="158">
        <f t="shared" ref="L194:L201" si="88">K194/J194*100</f>
        <v>100</v>
      </c>
      <c r="M194" s="135">
        <f t="shared" si="70"/>
        <v>2348186.13</v>
      </c>
      <c r="N194" s="159">
        <f t="shared" si="84"/>
        <v>100</v>
      </c>
    </row>
    <row r="195" spans="1:14" s="139" customFormat="1" ht="98.25" customHeight="1">
      <c r="A195" s="101" t="s">
        <v>433</v>
      </c>
      <c r="B195" s="39" t="s">
        <v>66</v>
      </c>
      <c r="C195" s="38" t="s">
        <v>200</v>
      </c>
      <c r="D195" s="132" t="s">
        <v>194</v>
      </c>
      <c r="E195" s="132" t="s">
        <v>154</v>
      </c>
      <c r="F195" s="133" t="s">
        <v>6</v>
      </c>
      <c r="G195" s="133" t="s">
        <v>192</v>
      </c>
      <c r="H195" s="134" t="s">
        <v>287</v>
      </c>
      <c r="I195" s="134"/>
      <c r="J195" s="135">
        <f>J196</f>
        <v>2348186.13</v>
      </c>
      <c r="K195" s="135">
        <f>K196</f>
        <v>2348186.13</v>
      </c>
      <c r="L195" s="158">
        <f t="shared" si="88"/>
        <v>100</v>
      </c>
      <c r="M195" s="135">
        <f t="shared" si="70"/>
        <v>2348186.13</v>
      </c>
      <c r="N195" s="159">
        <f t="shared" si="84"/>
        <v>100</v>
      </c>
    </row>
    <row r="196" spans="1:14" s="139" customFormat="1" ht="99" customHeight="1">
      <c r="A196" s="97" t="s">
        <v>434</v>
      </c>
      <c r="B196" s="39" t="s">
        <v>66</v>
      </c>
      <c r="C196" s="146" t="s">
        <v>200</v>
      </c>
      <c r="D196" s="144" t="s">
        <v>194</v>
      </c>
      <c r="E196" s="132" t="s">
        <v>154</v>
      </c>
      <c r="F196" s="133" t="s">
        <v>71</v>
      </c>
      <c r="G196" s="133" t="s">
        <v>192</v>
      </c>
      <c r="H196" s="134" t="s">
        <v>287</v>
      </c>
      <c r="I196" s="145"/>
      <c r="J196" s="138">
        <f>J197</f>
        <v>2348186.13</v>
      </c>
      <c r="K196" s="138">
        <f>K197</f>
        <v>2348186.13</v>
      </c>
      <c r="L196" s="158">
        <f t="shared" si="88"/>
        <v>100</v>
      </c>
      <c r="M196" s="138">
        <f>M197</f>
        <v>2348186.13</v>
      </c>
      <c r="N196" s="159">
        <f t="shared" si="84"/>
        <v>100</v>
      </c>
    </row>
    <row r="197" spans="1:14" s="139" customFormat="1" ht="39" customHeight="1">
      <c r="A197" s="91" t="s">
        <v>33</v>
      </c>
      <c r="B197" s="39" t="s">
        <v>66</v>
      </c>
      <c r="C197" s="146" t="s">
        <v>200</v>
      </c>
      <c r="D197" s="144" t="s">
        <v>194</v>
      </c>
      <c r="E197" s="132" t="s">
        <v>154</v>
      </c>
      <c r="F197" s="133" t="s">
        <v>71</v>
      </c>
      <c r="G197" s="133" t="s">
        <v>194</v>
      </c>
      <c r="H197" s="134" t="s">
        <v>287</v>
      </c>
      <c r="I197" s="145"/>
      <c r="J197" s="138">
        <f>J198+J200+J202+J204+J206+J208+J210+J212+J214</f>
        <v>2348186.13</v>
      </c>
      <c r="K197" s="138">
        <f>K198+K200+K202+K204+K206+K208+K210+K212+K214</f>
        <v>2348186.13</v>
      </c>
      <c r="L197" s="158">
        <f t="shared" si="88"/>
        <v>100</v>
      </c>
      <c r="M197" s="138">
        <f>M198+M200+M202+M204+M206+M208+M210+M212+M214</f>
        <v>2348186.13</v>
      </c>
      <c r="N197" s="159">
        <f t="shared" si="84"/>
        <v>100</v>
      </c>
    </row>
    <row r="198" spans="1:14" s="139" customFormat="1" ht="21.75" customHeight="1">
      <c r="A198" s="110" t="s">
        <v>242</v>
      </c>
      <c r="B198" s="39" t="s">
        <v>66</v>
      </c>
      <c r="C198" s="146" t="s">
        <v>200</v>
      </c>
      <c r="D198" s="144" t="s">
        <v>194</v>
      </c>
      <c r="E198" s="132" t="s">
        <v>154</v>
      </c>
      <c r="F198" s="133" t="s">
        <v>71</v>
      </c>
      <c r="G198" s="133" t="s">
        <v>194</v>
      </c>
      <c r="H198" s="134" t="s">
        <v>286</v>
      </c>
      <c r="I198" s="145"/>
      <c r="J198" s="138">
        <f>J199</f>
        <v>1122945.28</v>
      </c>
      <c r="K198" s="138">
        <f>K199</f>
        <v>1122945.28</v>
      </c>
      <c r="L198" s="158">
        <f t="shared" si="88"/>
        <v>100</v>
      </c>
      <c r="M198" s="138">
        <f>M199</f>
        <v>1122945.28</v>
      </c>
      <c r="N198" s="159">
        <f t="shared" si="84"/>
        <v>100</v>
      </c>
    </row>
    <row r="199" spans="1:14" s="139" customFormat="1" ht="56.25" customHeight="1">
      <c r="A199" s="101" t="s">
        <v>22</v>
      </c>
      <c r="B199" s="39" t="s">
        <v>66</v>
      </c>
      <c r="C199" s="146" t="s">
        <v>200</v>
      </c>
      <c r="D199" s="144" t="s">
        <v>194</v>
      </c>
      <c r="E199" s="132" t="s">
        <v>154</v>
      </c>
      <c r="F199" s="133" t="s">
        <v>71</v>
      </c>
      <c r="G199" s="133" t="s">
        <v>194</v>
      </c>
      <c r="H199" s="134" t="s">
        <v>286</v>
      </c>
      <c r="I199" s="134" t="s">
        <v>8</v>
      </c>
      <c r="J199" s="138">
        <v>1122945.28</v>
      </c>
      <c r="K199" s="138">
        <v>1122945.28</v>
      </c>
      <c r="L199" s="158">
        <f t="shared" si="88"/>
        <v>100</v>
      </c>
      <c r="M199" s="138">
        <f>K199</f>
        <v>1122945.28</v>
      </c>
      <c r="N199" s="159">
        <f t="shared" si="84"/>
        <v>100</v>
      </c>
    </row>
    <row r="200" spans="1:14" s="139" customFormat="1" ht="36.75" hidden="1" customHeight="1">
      <c r="A200" s="110" t="s">
        <v>34</v>
      </c>
      <c r="B200" s="39" t="s">
        <v>66</v>
      </c>
      <c r="C200" s="146" t="s">
        <v>200</v>
      </c>
      <c r="D200" s="144" t="s">
        <v>194</v>
      </c>
      <c r="E200" s="132" t="s">
        <v>154</v>
      </c>
      <c r="F200" s="133" t="s">
        <v>71</v>
      </c>
      <c r="G200" s="133" t="s">
        <v>194</v>
      </c>
      <c r="H200" s="134" t="s">
        <v>303</v>
      </c>
      <c r="I200" s="145"/>
      <c r="J200" s="138">
        <f>J201</f>
        <v>0</v>
      </c>
      <c r="K200" s="138">
        <f>K201</f>
        <v>0</v>
      </c>
      <c r="L200" s="138" t="e">
        <f>L201</f>
        <v>#DIV/0!</v>
      </c>
      <c r="M200" s="138">
        <f>M201</f>
        <v>0</v>
      </c>
      <c r="N200" s="159" t="e">
        <f t="shared" si="84"/>
        <v>#DIV/0!</v>
      </c>
    </row>
    <row r="201" spans="1:14" s="139" customFormat="1" ht="61.5" hidden="1" customHeight="1">
      <c r="A201" s="101" t="s">
        <v>22</v>
      </c>
      <c r="B201" s="39" t="s">
        <v>66</v>
      </c>
      <c r="C201" s="146" t="s">
        <v>200</v>
      </c>
      <c r="D201" s="144" t="s">
        <v>194</v>
      </c>
      <c r="E201" s="132" t="s">
        <v>154</v>
      </c>
      <c r="F201" s="133" t="s">
        <v>71</v>
      </c>
      <c r="G201" s="133" t="s">
        <v>194</v>
      </c>
      <c r="H201" s="134" t="s">
        <v>303</v>
      </c>
      <c r="I201" s="134" t="s">
        <v>8</v>
      </c>
      <c r="J201" s="138">
        <v>0</v>
      </c>
      <c r="K201" s="138">
        <v>0</v>
      </c>
      <c r="L201" s="158" t="e">
        <f t="shared" si="88"/>
        <v>#DIV/0!</v>
      </c>
      <c r="M201" s="138">
        <f>K201</f>
        <v>0</v>
      </c>
      <c r="N201" s="159" t="e">
        <f t="shared" si="84"/>
        <v>#DIV/0!</v>
      </c>
    </row>
    <row r="202" spans="1:14" s="139" customFormat="1" ht="19.5" hidden="1" customHeight="1">
      <c r="A202" s="111" t="s">
        <v>35</v>
      </c>
      <c r="B202" s="39" t="s">
        <v>66</v>
      </c>
      <c r="C202" s="146" t="s">
        <v>200</v>
      </c>
      <c r="D202" s="144" t="s">
        <v>194</v>
      </c>
      <c r="E202" s="132" t="s">
        <v>154</v>
      </c>
      <c r="F202" s="133" t="s">
        <v>71</v>
      </c>
      <c r="G202" s="133" t="s">
        <v>194</v>
      </c>
      <c r="H202" s="134" t="s">
        <v>305</v>
      </c>
      <c r="I202" s="145"/>
      <c r="J202" s="138">
        <f>J203</f>
        <v>0</v>
      </c>
      <c r="K202" s="138">
        <f>K203</f>
        <v>0</v>
      </c>
      <c r="L202" s="158" t="e">
        <f t="shared" ref="L202:L207" si="89">K202/J202*100</f>
        <v>#DIV/0!</v>
      </c>
      <c r="M202" s="138">
        <f>M203</f>
        <v>0</v>
      </c>
      <c r="N202" s="159" t="e">
        <f t="shared" si="84"/>
        <v>#DIV/0!</v>
      </c>
    </row>
    <row r="203" spans="1:14" s="139" customFormat="1" ht="60.75" hidden="1" customHeight="1">
      <c r="A203" s="101" t="s">
        <v>22</v>
      </c>
      <c r="B203" s="39" t="s">
        <v>66</v>
      </c>
      <c r="C203" s="146" t="s">
        <v>200</v>
      </c>
      <c r="D203" s="144" t="s">
        <v>194</v>
      </c>
      <c r="E203" s="132" t="s">
        <v>154</v>
      </c>
      <c r="F203" s="133" t="s">
        <v>71</v>
      </c>
      <c r="G203" s="133" t="s">
        <v>194</v>
      </c>
      <c r="H203" s="134" t="s">
        <v>305</v>
      </c>
      <c r="I203" s="134" t="s">
        <v>8</v>
      </c>
      <c r="J203" s="138">
        <v>0</v>
      </c>
      <c r="K203" s="138">
        <v>0</v>
      </c>
      <c r="L203" s="158" t="e">
        <f t="shared" si="89"/>
        <v>#DIV/0!</v>
      </c>
      <c r="M203" s="138">
        <f>K203</f>
        <v>0</v>
      </c>
      <c r="N203" s="159" t="e">
        <f t="shared" si="84"/>
        <v>#DIV/0!</v>
      </c>
    </row>
    <row r="204" spans="1:14" s="139" customFormat="1" ht="36" customHeight="1">
      <c r="A204" s="110" t="s">
        <v>243</v>
      </c>
      <c r="B204" s="39" t="s">
        <v>66</v>
      </c>
      <c r="C204" s="146" t="s">
        <v>200</v>
      </c>
      <c r="D204" s="144" t="s">
        <v>194</v>
      </c>
      <c r="E204" s="132" t="s">
        <v>154</v>
      </c>
      <c r="F204" s="133" t="s">
        <v>71</v>
      </c>
      <c r="G204" s="133" t="s">
        <v>194</v>
      </c>
      <c r="H204" s="134" t="s">
        <v>285</v>
      </c>
      <c r="I204" s="145"/>
      <c r="J204" s="138">
        <f>J205</f>
        <v>51156</v>
      </c>
      <c r="K204" s="138">
        <f>K205</f>
        <v>51156</v>
      </c>
      <c r="L204" s="158">
        <f t="shared" si="89"/>
        <v>100</v>
      </c>
      <c r="M204" s="138">
        <f>M205</f>
        <v>51156</v>
      </c>
      <c r="N204" s="159">
        <f t="shared" si="84"/>
        <v>100</v>
      </c>
    </row>
    <row r="205" spans="1:14" s="139" customFormat="1" ht="61.5" customHeight="1">
      <c r="A205" s="101" t="s">
        <v>22</v>
      </c>
      <c r="B205" s="39" t="s">
        <v>66</v>
      </c>
      <c r="C205" s="146" t="s">
        <v>200</v>
      </c>
      <c r="D205" s="144" t="s">
        <v>194</v>
      </c>
      <c r="E205" s="132" t="s">
        <v>154</v>
      </c>
      <c r="F205" s="133" t="s">
        <v>71</v>
      </c>
      <c r="G205" s="133" t="s">
        <v>194</v>
      </c>
      <c r="H205" s="134" t="s">
        <v>285</v>
      </c>
      <c r="I205" s="134" t="s">
        <v>8</v>
      </c>
      <c r="J205" s="138">
        <v>51156</v>
      </c>
      <c r="K205" s="138">
        <v>51156</v>
      </c>
      <c r="L205" s="158">
        <f t="shared" si="89"/>
        <v>100</v>
      </c>
      <c r="M205" s="138">
        <f>K205</f>
        <v>51156</v>
      </c>
      <c r="N205" s="159">
        <f t="shared" si="84"/>
        <v>100</v>
      </c>
    </row>
    <row r="206" spans="1:14" s="139" customFormat="1" ht="21" customHeight="1">
      <c r="A206" s="110" t="s">
        <v>36</v>
      </c>
      <c r="B206" s="39" t="s">
        <v>66</v>
      </c>
      <c r="C206" s="146" t="s">
        <v>200</v>
      </c>
      <c r="D206" s="144" t="s">
        <v>194</v>
      </c>
      <c r="E206" s="132" t="s">
        <v>154</v>
      </c>
      <c r="F206" s="133" t="s">
        <v>71</v>
      </c>
      <c r="G206" s="133" t="s">
        <v>194</v>
      </c>
      <c r="H206" s="134" t="s">
        <v>291</v>
      </c>
      <c r="I206" s="145"/>
      <c r="J206" s="138">
        <f>J207</f>
        <v>636094.85</v>
      </c>
      <c r="K206" s="138">
        <f>K207</f>
        <v>636094.85</v>
      </c>
      <c r="L206" s="158">
        <f t="shared" si="89"/>
        <v>100</v>
      </c>
      <c r="M206" s="138">
        <f>M207</f>
        <v>636094.85</v>
      </c>
      <c r="N206" s="159">
        <f t="shared" si="84"/>
        <v>100</v>
      </c>
    </row>
    <row r="207" spans="1:14" s="139" customFormat="1" ht="62.25" customHeight="1">
      <c r="A207" s="140" t="s">
        <v>22</v>
      </c>
      <c r="B207" s="39" t="s">
        <v>66</v>
      </c>
      <c r="C207" s="146" t="s">
        <v>200</v>
      </c>
      <c r="D207" s="144" t="s">
        <v>194</v>
      </c>
      <c r="E207" s="132" t="s">
        <v>154</v>
      </c>
      <c r="F207" s="133" t="s">
        <v>71</v>
      </c>
      <c r="G207" s="133" t="s">
        <v>194</v>
      </c>
      <c r="H207" s="134" t="s">
        <v>291</v>
      </c>
      <c r="I207" s="134" t="s">
        <v>8</v>
      </c>
      <c r="J207" s="138">
        <v>636094.85</v>
      </c>
      <c r="K207" s="138">
        <v>636094.85</v>
      </c>
      <c r="L207" s="158">
        <f t="shared" si="89"/>
        <v>100</v>
      </c>
      <c r="M207" s="138">
        <f>K207</f>
        <v>636094.85</v>
      </c>
      <c r="N207" s="159">
        <f t="shared" si="84"/>
        <v>100</v>
      </c>
    </row>
    <row r="208" spans="1:14" s="139" customFormat="1" ht="39" hidden="1" customHeight="1">
      <c r="A208" s="110" t="s">
        <v>307</v>
      </c>
      <c r="B208" s="39" t="s">
        <v>66</v>
      </c>
      <c r="C208" s="146" t="s">
        <v>200</v>
      </c>
      <c r="D208" s="144" t="s">
        <v>194</v>
      </c>
      <c r="E208" s="132" t="s">
        <v>154</v>
      </c>
      <c r="F208" s="133" t="s">
        <v>71</v>
      </c>
      <c r="G208" s="133" t="s">
        <v>194</v>
      </c>
      <c r="H208" s="134" t="s">
        <v>308</v>
      </c>
      <c r="I208" s="145"/>
      <c r="J208" s="138">
        <f>J209</f>
        <v>0</v>
      </c>
      <c r="K208" s="138">
        <f>K209</f>
        <v>0</v>
      </c>
      <c r="L208" s="158" t="e">
        <f t="shared" ref="L208:L209" si="90">K208/J208*100</f>
        <v>#DIV/0!</v>
      </c>
      <c r="M208" s="138">
        <f>M209</f>
        <v>0</v>
      </c>
      <c r="N208" s="159" t="e">
        <f t="shared" ref="N208:N209" si="91">M208/J208*100</f>
        <v>#DIV/0!</v>
      </c>
    </row>
    <row r="209" spans="1:14" s="139" customFormat="1" ht="58.5" hidden="1" customHeight="1">
      <c r="A209" s="101" t="s">
        <v>22</v>
      </c>
      <c r="B209" s="39" t="s">
        <v>66</v>
      </c>
      <c r="C209" s="146" t="s">
        <v>200</v>
      </c>
      <c r="D209" s="144" t="s">
        <v>194</v>
      </c>
      <c r="E209" s="132" t="s">
        <v>154</v>
      </c>
      <c r="F209" s="133" t="s">
        <v>71</v>
      </c>
      <c r="G209" s="133" t="s">
        <v>194</v>
      </c>
      <c r="H209" s="134" t="s">
        <v>308</v>
      </c>
      <c r="I209" s="134" t="s">
        <v>8</v>
      </c>
      <c r="J209" s="135">
        <v>0</v>
      </c>
      <c r="K209" s="138">
        <v>0</v>
      </c>
      <c r="L209" s="158" t="e">
        <f t="shared" si="90"/>
        <v>#DIV/0!</v>
      </c>
      <c r="M209" s="138">
        <f>K209</f>
        <v>0</v>
      </c>
      <c r="N209" s="159" t="e">
        <f t="shared" si="91"/>
        <v>#DIV/0!</v>
      </c>
    </row>
    <row r="210" spans="1:14" s="139" customFormat="1" ht="39" customHeight="1">
      <c r="A210" s="110" t="s">
        <v>531</v>
      </c>
      <c r="B210" s="39" t="s">
        <v>66</v>
      </c>
      <c r="C210" s="146" t="s">
        <v>200</v>
      </c>
      <c r="D210" s="144" t="s">
        <v>194</v>
      </c>
      <c r="E210" s="132" t="s">
        <v>154</v>
      </c>
      <c r="F210" s="133" t="s">
        <v>71</v>
      </c>
      <c r="G210" s="133" t="s">
        <v>194</v>
      </c>
      <c r="H210" s="134" t="s">
        <v>530</v>
      </c>
      <c r="I210" s="145"/>
      <c r="J210" s="138">
        <f>J211</f>
        <v>471190.5</v>
      </c>
      <c r="K210" s="138">
        <f>K211</f>
        <v>471190.5</v>
      </c>
      <c r="L210" s="158">
        <f t="shared" ref="L210:L211" si="92">K210/J210*100</f>
        <v>100</v>
      </c>
      <c r="M210" s="138">
        <f>M211</f>
        <v>471190.5</v>
      </c>
      <c r="N210" s="159">
        <f t="shared" ref="N210:N211" si="93">M210/J210*100</f>
        <v>100</v>
      </c>
    </row>
    <row r="211" spans="1:14" s="139" customFormat="1" ht="58.5" customHeight="1">
      <c r="A211" s="101" t="s">
        <v>22</v>
      </c>
      <c r="B211" s="39" t="s">
        <v>66</v>
      </c>
      <c r="C211" s="146" t="s">
        <v>200</v>
      </c>
      <c r="D211" s="144" t="s">
        <v>194</v>
      </c>
      <c r="E211" s="132" t="s">
        <v>154</v>
      </c>
      <c r="F211" s="133" t="s">
        <v>71</v>
      </c>
      <c r="G211" s="133" t="s">
        <v>194</v>
      </c>
      <c r="H211" s="134" t="s">
        <v>530</v>
      </c>
      <c r="I211" s="134" t="s">
        <v>8</v>
      </c>
      <c r="J211" s="135">
        <v>471190.5</v>
      </c>
      <c r="K211" s="135">
        <v>471190.5</v>
      </c>
      <c r="L211" s="158">
        <f t="shared" si="92"/>
        <v>100</v>
      </c>
      <c r="M211" s="138">
        <f>K211</f>
        <v>471190.5</v>
      </c>
      <c r="N211" s="159">
        <f t="shared" si="93"/>
        <v>100</v>
      </c>
    </row>
    <row r="212" spans="1:14" s="139" customFormat="1" ht="39" customHeight="1">
      <c r="A212" s="110" t="s">
        <v>531</v>
      </c>
      <c r="B212" s="39" t="s">
        <v>66</v>
      </c>
      <c r="C212" s="146" t="s">
        <v>200</v>
      </c>
      <c r="D212" s="144" t="s">
        <v>194</v>
      </c>
      <c r="E212" s="132" t="s">
        <v>154</v>
      </c>
      <c r="F212" s="133" t="s">
        <v>71</v>
      </c>
      <c r="G212" s="133" t="s">
        <v>194</v>
      </c>
      <c r="H212" s="134" t="s">
        <v>499</v>
      </c>
      <c r="I212" s="145"/>
      <c r="J212" s="138">
        <f>J213</f>
        <v>42000</v>
      </c>
      <c r="K212" s="138">
        <f>K213</f>
        <v>42000</v>
      </c>
      <c r="L212" s="158">
        <f t="shared" ref="L212:L215" si="94">K212/J212*100</f>
        <v>100</v>
      </c>
      <c r="M212" s="138">
        <f>M213</f>
        <v>42000</v>
      </c>
      <c r="N212" s="159">
        <f t="shared" ref="N212:N215" si="95">M212/J212*100</f>
        <v>100</v>
      </c>
    </row>
    <row r="213" spans="1:14" s="139" customFormat="1" ht="58.5" customHeight="1">
      <c r="A213" s="101" t="s">
        <v>22</v>
      </c>
      <c r="B213" s="39" t="s">
        <v>66</v>
      </c>
      <c r="C213" s="146" t="s">
        <v>200</v>
      </c>
      <c r="D213" s="144" t="s">
        <v>194</v>
      </c>
      <c r="E213" s="132" t="s">
        <v>154</v>
      </c>
      <c r="F213" s="133" t="s">
        <v>71</v>
      </c>
      <c r="G213" s="133" t="s">
        <v>194</v>
      </c>
      <c r="H213" s="134" t="s">
        <v>499</v>
      </c>
      <c r="I213" s="134" t="s">
        <v>8</v>
      </c>
      <c r="J213" s="135">
        <v>42000</v>
      </c>
      <c r="K213" s="135">
        <v>42000</v>
      </c>
      <c r="L213" s="158">
        <f t="shared" si="94"/>
        <v>100</v>
      </c>
      <c r="M213" s="138">
        <f>K213</f>
        <v>42000</v>
      </c>
      <c r="N213" s="159">
        <f t="shared" si="95"/>
        <v>100</v>
      </c>
    </row>
    <row r="214" spans="1:14" s="139" customFormat="1" ht="39" customHeight="1">
      <c r="A214" s="110" t="s">
        <v>531</v>
      </c>
      <c r="B214" s="39" t="s">
        <v>66</v>
      </c>
      <c r="C214" s="146" t="s">
        <v>200</v>
      </c>
      <c r="D214" s="144" t="s">
        <v>194</v>
      </c>
      <c r="E214" s="132" t="s">
        <v>154</v>
      </c>
      <c r="F214" s="133" t="s">
        <v>71</v>
      </c>
      <c r="G214" s="133" t="s">
        <v>194</v>
      </c>
      <c r="H214" s="134" t="s">
        <v>532</v>
      </c>
      <c r="I214" s="145"/>
      <c r="J214" s="138">
        <f>J215</f>
        <v>24799.5</v>
      </c>
      <c r="K214" s="138">
        <f>K215</f>
        <v>24799.5</v>
      </c>
      <c r="L214" s="158">
        <f t="shared" si="94"/>
        <v>100</v>
      </c>
      <c r="M214" s="138">
        <f>M215</f>
        <v>24799.5</v>
      </c>
      <c r="N214" s="159">
        <f t="shared" si="95"/>
        <v>100</v>
      </c>
    </row>
    <row r="215" spans="1:14" s="139" customFormat="1" ht="58.5" customHeight="1">
      <c r="A215" s="101" t="s">
        <v>22</v>
      </c>
      <c r="B215" s="39" t="s">
        <v>66</v>
      </c>
      <c r="C215" s="146" t="s">
        <v>200</v>
      </c>
      <c r="D215" s="144" t="s">
        <v>194</v>
      </c>
      <c r="E215" s="132" t="s">
        <v>154</v>
      </c>
      <c r="F215" s="133" t="s">
        <v>71</v>
      </c>
      <c r="G215" s="133" t="s">
        <v>194</v>
      </c>
      <c r="H215" s="134" t="s">
        <v>532</v>
      </c>
      <c r="I215" s="134" t="s">
        <v>8</v>
      </c>
      <c r="J215" s="135">
        <v>24799.5</v>
      </c>
      <c r="K215" s="135">
        <v>24799.5</v>
      </c>
      <c r="L215" s="158">
        <f t="shared" si="94"/>
        <v>100</v>
      </c>
      <c r="M215" s="138">
        <f>K215</f>
        <v>24799.5</v>
      </c>
      <c r="N215" s="159">
        <f t="shared" si="95"/>
        <v>100</v>
      </c>
    </row>
    <row r="216" spans="1:14" s="139" customFormat="1" ht="96" hidden="1" customHeight="1">
      <c r="A216" s="101" t="s">
        <v>363</v>
      </c>
      <c r="B216" s="39" t="s">
        <v>66</v>
      </c>
      <c r="C216" s="146" t="s">
        <v>200</v>
      </c>
      <c r="D216" s="144" t="s">
        <v>194</v>
      </c>
      <c r="E216" s="132" t="s">
        <v>329</v>
      </c>
      <c r="F216" s="133" t="s">
        <v>6</v>
      </c>
      <c r="G216" s="133" t="s">
        <v>192</v>
      </c>
      <c r="H216" s="134" t="s">
        <v>287</v>
      </c>
      <c r="I216" s="145"/>
      <c r="J216" s="138">
        <f>J217</f>
        <v>0</v>
      </c>
      <c r="K216" s="138">
        <f t="shared" ref="K216:K217" si="96">K217</f>
        <v>0</v>
      </c>
      <c r="L216" s="158" t="e">
        <f t="shared" ref="L216:L230" si="97">K216/J216*100</f>
        <v>#DIV/0!</v>
      </c>
      <c r="M216" s="138">
        <f t="shared" ref="M216:M222" si="98">K216</f>
        <v>0</v>
      </c>
      <c r="N216" s="159" t="e">
        <f t="shared" ref="N216:N230" si="99">M216/J216*100</f>
        <v>#DIV/0!</v>
      </c>
    </row>
    <row r="217" spans="1:14" s="139" customFormat="1" ht="56.25" hidden="1" customHeight="1">
      <c r="A217" s="101" t="s">
        <v>373</v>
      </c>
      <c r="B217" s="39" t="s">
        <v>66</v>
      </c>
      <c r="C217" s="146" t="s">
        <v>200</v>
      </c>
      <c r="D217" s="144" t="s">
        <v>194</v>
      </c>
      <c r="E217" s="132" t="s">
        <v>329</v>
      </c>
      <c r="F217" s="133" t="s">
        <v>239</v>
      </c>
      <c r="G217" s="133" t="s">
        <v>192</v>
      </c>
      <c r="H217" s="134" t="s">
        <v>287</v>
      </c>
      <c r="I217" s="145"/>
      <c r="J217" s="138">
        <f>J218</f>
        <v>0</v>
      </c>
      <c r="K217" s="138">
        <f t="shared" si="96"/>
        <v>0</v>
      </c>
      <c r="L217" s="158" t="e">
        <f t="shared" si="97"/>
        <v>#DIV/0!</v>
      </c>
      <c r="M217" s="138">
        <f t="shared" si="98"/>
        <v>0</v>
      </c>
      <c r="N217" s="159" t="e">
        <f t="shared" si="99"/>
        <v>#DIV/0!</v>
      </c>
    </row>
    <row r="218" spans="1:14" s="139" customFormat="1" ht="114" hidden="1" customHeight="1">
      <c r="A218" s="101" t="s">
        <v>427</v>
      </c>
      <c r="B218" s="39" t="s">
        <v>66</v>
      </c>
      <c r="C218" s="146" t="s">
        <v>200</v>
      </c>
      <c r="D218" s="144" t="s">
        <v>194</v>
      </c>
      <c r="E218" s="132" t="s">
        <v>329</v>
      </c>
      <c r="F218" s="133" t="s">
        <v>239</v>
      </c>
      <c r="G218" s="133" t="s">
        <v>426</v>
      </c>
      <c r="H218" s="134" t="s">
        <v>287</v>
      </c>
      <c r="I218" s="145"/>
      <c r="J218" s="138">
        <f>J221+J223+J219+J225+J227+J229</f>
        <v>0</v>
      </c>
      <c r="K218" s="138">
        <f>K221+K223+K219+K225+K227+K229</f>
        <v>0</v>
      </c>
      <c r="L218" s="158" t="e">
        <f t="shared" si="97"/>
        <v>#DIV/0!</v>
      </c>
      <c r="M218" s="138">
        <f t="shared" si="98"/>
        <v>0</v>
      </c>
      <c r="N218" s="159" t="e">
        <f t="shared" si="99"/>
        <v>#DIV/0!</v>
      </c>
    </row>
    <row r="219" spans="1:14" s="139" customFormat="1" ht="29.25" hidden="1" customHeight="1">
      <c r="A219" s="101" t="s">
        <v>496</v>
      </c>
      <c r="B219" s="39" t="s">
        <v>66</v>
      </c>
      <c r="C219" s="146" t="s">
        <v>200</v>
      </c>
      <c r="D219" s="144" t="s">
        <v>194</v>
      </c>
      <c r="E219" s="132" t="s">
        <v>329</v>
      </c>
      <c r="F219" s="133" t="s">
        <v>239</v>
      </c>
      <c r="G219" s="133" t="s">
        <v>426</v>
      </c>
      <c r="H219" s="134" t="s">
        <v>303</v>
      </c>
      <c r="I219" s="145"/>
      <c r="J219" s="138">
        <f>J220</f>
        <v>0</v>
      </c>
      <c r="K219" s="138">
        <f>K220</f>
        <v>0</v>
      </c>
      <c r="L219" s="158" t="e">
        <f t="shared" si="97"/>
        <v>#DIV/0!</v>
      </c>
      <c r="M219" s="138">
        <f>M220</f>
        <v>0</v>
      </c>
      <c r="N219" s="159" t="e">
        <f t="shared" si="99"/>
        <v>#DIV/0!</v>
      </c>
    </row>
    <row r="220" spans="1:14" s="139" customFormat="1" ht="56.25" hidden="1">
      <c r="A220" s="101" t="s">
        <v>22</v>
      </c>
      <c r="B220" s="39" t="s">
        <v>66</v>
      </c>
      <c r="C220" s="146" t="s">
        <v>200</v>
      </c>
      <c r="D220" s="144" t="s">
        <v>194</v>
      </c>
      <c r="E220" s="132" t="s">
        <v>329</v>
      </c>
      <c r="F220" s="133" t="s">
        <v>239</v>
      </c>
      <c r="G220" s="133" t="s">
        <v>426</v>
      </c>
      <c r="H220" s="134" t="s">
        <v>303</v>
      </c>
      <c r="I220" s="134" t="s">
        <v>8</v>
      </c>
      <c r="J220" s="138">
        <v>0</v>
      </c>
      <c r="K220" s="138">
        <v>0</v>
      </c>
      <c r="L220" s="158" t="e">
        <f t="shared" si="97"/>
        <v>#DIV/0!</v>
      </c>
      <c r="M220" s="138">
        <f>K220</f>
        <v>0</v>
      </c>
      <c r="N220" s="159" t="e">
        <f t="shared" si="99"/>
        <v>#DIV/0!</v>
      </c>
    </row>
    <row r="221" spans="1:14" s="139" customFormat="1" ht="60.75" hidden="1" customHeight="1">
      <c r="A221" s="101" t="s">
        <v>428</v>
      </c>
      <c r="B221" s="39" t="s">
        <v>66</v>
      </c>
      <c r="C221" s="146" t="s">
        <v>200</v>
      </c>
      <c r="D221" s="144" t="s">
        <v>194</v>
      </c>
      <c r="E221" s="132" t="s">
        <v>329</v>
      </c>
      <c r="F221" s="133" t="s">
        <v>239</v>
      </c>
      <c r="G221" s="133" t="s">
        <v>426</v>
      </c>
      <c r="H221" s="134" t="s">
        <v>497</v>
      </c>
      <c r="I221" s="145"/>
      <c r="J221" s="138">
        <f>J222</f>
        <v>0</v>
      </c>
      <c r="K221" s="138">
        <f t="shared" ref="K221" si="100">K222</f>
        <v>0</v>
      </c>
      <c r="L221" s="158" t="e">
        <f t="shared" si="97"/>
        <v>#DIV/0!</v>
      </c>
      <c r="M221" s="138">
        <f t="shared" si="98"/>
        <v>0</v>
      </c>
      <c r="N221" s="159" t="e">
        <f t="shared" si="99"/>
        <v>#DIV/0!</v>
      </c>
    </row>
    <row r="222" spans="1:14" s="139" customFormat="1" ht="54.75" hidden="1" customHeight="1">
      <c r="A222" s="101" t="s">
        <v>22</v>
      </c>
      <c r="B222" s="39" t="s">
        <v>66</v>
      </c>
      <c r="C222" s="146" t="s">
        <v>200</v>
      </c>
      <c r="D222" s="144" t="s">
        <v>194</v>
      </c>
      <c r="E222" s="132" t="s">
        <v>329</v>
      </c>
      <c r="F222" s="133" t="s">
        <v>239</v>
      </c>
      <c r="G222" s="133" t="s">
        <v>426</v>
      </c>
      <c r="H222" s="134" t="s">
        <v>497</v>
      </c>
      <c r="I222" s="134" t="s">
        <v>8</v>
      </c>
      <c r="J222" s="138">
        <v>0</v>
      </c>
      <c r="K222" s="138">
        <v>0</v>
      </c>
      <c r="L222" s="158" t="e">
        <f t="shared" si="97"/>
        <v>#DIV/0!</v>
      </c>
      <c r="M222" s="138">
        <f t="shared" si="98"/>
        <v>0</v>
      </c>
      <c r="N222" s="159" t="e">
        <f t="shared" si="99"/>
        <v>#DIV/0!</v>
      </c>
    </row>
    <row r="223" spans="1:14" s="139" customFormat="1" ht="54.75" hidden="1" customHeight="1">
      <c r="A223" s="101" t="s">
        <v>428</v>
      </c>
      <c r="B223" s="39" t="s">
        <v>66</v>
      </c>
      <c r="C223" s="146" t="s">
        <v>200</v>
      </c>
      <c r="D223" s="144" t="s">
        <v>194</v>
      </c>
      <c r="E223" s="132" t="s">
        <v>329</v>
      </c>
      <c r="F223" s="133" t="s">
        <v>239</v>
      </c>
      <c r="G223" s="133" t="s">
        <v>426</v>
      </c>
      <c r="H223" s="134" t="s">
        <v>453</v>
      </c>
      <c r="I223" s="145"/>
      <c r="J223" s="138">
        <f>J224</f>
        <v>0</v>
      </c>
      <c r="K223" s="138">
        <f>K224</f>
        <v>0</v>
      </c>
      <c r="L223" s="158" t="e">
        <f t="shared" si="97"/>
        <v>#DIV/0!</v>
      </c>
      <c r="M223" s="138">
        <f t="shared" ref="M223:M224" si="101">K223</f>
        <v>0</v>
      </c>
      <c r="N223" s="159" t="e">
        <f t="shared" si="99"/>
        <v>#DIV/0!</v>
      </c>
    </row>
    <row r="224" spans="1:14" s="139" customFormat="1" ht="54.75" hidden="1" customHeight="1">
      <c r="A224" s="101" t="s">
        <v>22</v>
      </c>
      <c r="B224" s="39" t="s">
        <v>66</v>
      </c>
      <c r="C224" s="146" t="s">
        <v>200</v>
      </c>
      <c r="D224" s="144" t="s">
        <v>194</v>
      </c>
      <c r="E224" s="132" t="s">
        <v>329</v>
      </c>
      <c r="F224" s="133" t="s">
        <v>239</v>
      </c>
      <c r="G224" s="133" t="s">
        <v>426</v>
      </c>
      <c r="H224" s="134" t="s">
        <v>453</v>
      </c>
      <c r="I224" s="134" t="s">
        <v>8</v>
      </c>
      <c r="J224" s="138">
        <v>0</v>
      </c>
      <c r="K224" s="138">
        <v>0</v>
      </c>
      <c r="L224" s="158" t="e">
        <f t="shared" si="97"/>
        <v>#DIV/0!</v>
      </c>
      <c r="M224" s="138">
        <f t="shared" si="101"/>
        <v>0</v>
      </c>
      <c r="N224" s="159" t="e">
        <f t="shared" si="99"/>
        <v>#DIV/0!</v>
      </c>
    </row>
    <row r="225" spans="1:16" s="139" customFormat="1" ht="54.75" hidden="1" customHeight="1">
      <c r="A225" s="101" t="s">
        <v>501</v>
      </c>
      <c r="B225" s="39" t="s">
        <v>66</v>
      </c>
      <c r="C225" s="146" t="s">
        <v>200</v>
      </c>
      <c r="D225" s="144" t="s">
        <v>194</v>
      </c>
      <c r="E225" s="132" t="s">
        <v>329</v>
      </c>
      <c r="F225" s="133" t="s">
        <v>239</v>
      </c>
      <c r="G225" s="133" t="s">
        <v>426</v>
      </c>
      <c r="H225" s="134" t="s">
        <v>498</v>
      </c>
      <c r="I225" s="145"/>
      <c r="J225" s="138">
        <f>J226</f>
        <v>0</v>
      </c>
      <c r="K225" s="138">
        <f>K226</f>
        <v>0</v>
      </c>
      <c r="L225" s="158" t="e">
        <f t="shared" si="97"/>
        <v>#DIV/0!</v>
      </c>
      <c r="M225" s="138">
        <f>M226</f>
        <v>0</v>
      </c>
      <c r="N225" s="159" t="e">
        <f t="shared" si="99"/>
        <v>#DIV/0!</v>
      </c>
    </row>
    <row r="226" spans="1:16" s="139" customFormat="1" ht="54.75" hidden="1" customHeight="1">
      <c r="A226" s="101" t="s">
        <v>22</v>
      </c>
      <c r="B226" s="39" t="s">
        <v>66</v>
      </c>
      <c r="C226" s="146" t="s">
        <v>200</v>
      </c>
      <c r="D226" s="144" t="s">
        <v>194</v>
      </c>
      <c r="E226" s="132" t="s">
        <v>329</v>
      </c>
      <c r="F226" s="133" t="s">
        <v>239</v>
      </c>
      <c r="G226" s="133" t="s">
        <v>426</v>
      </c>
      <c r="H226" s="134" t="s">
        <v>498</v>
      </c>
      <c r="I226" s="134" t="s">
        <v>8</v>
      </c>
      <c r="J226" s="138">
        <v>0</v>
      </c>
      <c r="K226" s="138">
        <v>0</v>
      </c>
      <c r="L226" s="158" t="e">
        <f t="shared" si="97"/>
        <v>#DIV/0!</v>
      </c>
      <c r="M226" s="138">
        <f>K226</f>
        <v>0</v>
      </c>
      <c r="N226" s="159" t="e">
        <f t="shared" si="99"/>
        <v>#DIV/0!</v>
      </c>
    </row>
    <row r="227" spans="1:16" s="139" customFormat="1" ht="29.25" hidden="1" customHeight="1">
      <c r="A227" s="101" t="s">
        <v>496</v>
      </c>
      <c r="B227" s="39" t="s">
        <v>66</v>
      </c>
      <c r="C227" s="146" t="s">
        <v>200</v>
      </c>
      <c r="D227" s="144" t="s">
        <v>194</v>
      </c>
      <c r="E227" s="132" t="s">
        <v>329</v>
      </c>
      <c r="F227" s="133" t="s">
        <v>239</v>
      </c>
      <c r="G227" s="133" t="s">
        <v>426</v>
      </c>
      <c r="H227" s="134" t="s">
        <v>499</v>
      </c>
      <c r="I227" s="145"/>
      <c r="J227" s="138">
        <f>J228</f>
        <v>0</v>
      </c>
      <c r="K227" s="138">
        <f>K228</f>
        <v>0</v>
      </c>
      <c r="L227" s="158" t="e">
        <f t="shared" si="97"/>
        <v>#DIV/0!</v>
      </c>
      <c r="M227" s="138">
        <f>M228</f>
        <v>0</v>
      </c>
      <c r="N227" s="159" t="e">
        <f t="shared" si="99"/>
        <v>#DIV/0!</v>
      </c>
    </row>
    <row r="228" spans="1:16" s="139" customFormat="1" ht="54.75" hidden="1" customHeight="1">
      <c r="A228" s="101" t="s">
        <v>22</v>
      </c>
      <c r="B228" s="39" t="s">
        <v>66</v>
      </c>
      <c r="C228" s="146" t="s">
        <v>200</v>
      </c>
      <c r="D228" s="144" t="s">
        <v>194</v>
      </c>
      <c r="E228" s="132" t="s">
        <v>329</v>
      </c>
      <c r="F228" s="133" t="s">
        <v>239</v>
      </c>
      <c r="G228" s="133" t="s">
        <v>426</v>
      </c>
      <c r="H228" s="134" t="s">
        <v>499</v>
      </c>
      <c r="I228" s="134" t="s">
        <v>8</v>
      </c>
      <c r="J228" s="138">
        <v>0</v>
      </c>
      <c r="K228" s="138">
        <v>0</v>
      </c>
      <c r="L228" s="158" t="e">
        <f t="shared" si="97"/>
        <v>#DIV/0!</v>
      </c>
      <c r="M228" s="138">
        <f>K228</f>
        <v>0</v>
      </c>
      <c r="N228" s="159" t="e">
        <f t="shared" si="99"/>
        <v>#DIV/0!</v>
      </c>
    </row>
    <row r="229" spans="1:16" s="139" customFormat="1" ht="54.75" hidden="1" customHeight="1">
      <c r="A229" s="101" t="s">
        <v>501</v>
      </c>
      <c r="B229" s="39" t="s">
        <v>66</v>
      </c>
      <c r="C229" s="146" t="s">
        <v>200</v>
      </c>
      <c r="D229" s="144" t="s">
        <v>194</v>
      </c>
      <c r="E229" s="132" t="s">
        <v>329</v>
      </c>
      <c r="F229" s="133" t="s">
        <v>239</v>
      </c>
      <c r="G229" s="133" t="s">
        <v>426</v>
      </c>
      <c r="H229" s="134" t="s">
        <v>500</v>
      </c>
      <c r="I229" s="145"/>
      <c r="J229" s="138">
        <f>J230</f>
        <v>0</v>
      </c>
      <c r="K229" s="138">
        <f>K230</f>
        <v>0</v>
      </c>
      <c r="L229" s="158" t="e">
        <f t="shared" si="97"/>
        <v>#DIV/0!</v>
      </c>
      <c r="M229" s="138">
        <f>M230</f>
        <v>0</v>
      </c>
      <c r="N229" s="159" t="e">
        <f t="shared" si="99"/>
        <v>#DIV/0!</v>
      </c>
    </row>
    <row r="230" spans="1:16" s="139" customFormat="1" ht="54.75" hidden="1" customHeight="1">
      <c r="A230" s="101" t="s">
        <v>22</v>
      </c>
      <c r="B230" s="39" t="s">
        <v>66</v>
      </c>
      <c r="C230" s="146" t="s">
        <v>200</v>
      </c>
      <c r="D230" s="144" t="s">
        <v>194</v>
      </c>
      <c r="E230" s="132" t="s">
        <v>329</v>
      </c>
      <c r="F230" s="133" t="s">
        <v>239</v>
      </c>
      <c r="G230" s="133" t="s">
        <v>426</v>
      </c>
      <c r="H230" s="134" t="s">
        <v>500</v>
      </c>
      <c r="I230" s="134" t="s">
        <v>8</v>
      </c>
      <c r="J230" s="138">
        <v>0</v>
      </c>
      <c r="K230" s="138">
        <v>0</v>
      </c>
      <c r="L230" s="158" t="e">
        <f t="shared" si="97"/>
        <v>#DIV/0!</v>
      </c>
      <c r="M230" s="138">
        <f>K230</f>
        <v>0</v>
      </c>
      <c r="N230" s="159" t="e">
        <f t="shared" si="99"/>
        <v>#DIV/0!</v>
      </c>
    </row>
    <row r="231" spans="1:16" s="139" customFormat="1" ht="24.75" customHeight="1">
      <c r="A231" s="36" t="s">
        <v>344</v>
      </c>
      <c r="B231" s="39" t="s">
        <v>66</v>
      </c>
      <c r="C231" s="38" t="s">
        <v>334</v>
      </c>
      <c r="D231" s="132" t="s">
        <v>192</v>
      </c>
      <c r="E231" s="132"/>
      <c r="F231" s="133"/>
      <c r="G231" s="133"/>
      <c r="H231" s="134"/>
      <c r="I231" s="134"/>
      <c r="J231" s="135">
        <f>J232+J238</f>
        <v>43019</v>
      </c>
      <c r="K231" s="135">
        <f>K232+K238</f>
        <v>43019</v>
      </c>
      <c r="L231" s="158">
        <f t="shared" ref="L231:L242" si="102">K231/J231*100</f>
        <v>100</v>
      </c>
      <c r="M231" s="135">
        <f>M232+M238</f>
        <v>43019</v>
      </c>
      <c r="N231" s="159">
        <f t="shared" ref="N231:N242" si="103">M231/J231*100</f>
        <v>100</v>
      </c>
    </row>
    <row r="232" spans="1:16" s="139" customFormat="1" ht="36.75" customHeight="1">
      <c r="A232" s="177" t="s">
        <v>365</v>
      </c>
      <c r="B232" s="39" t="s">
        <v>66</v>
      </c>
      <c r="C232" s="38" t="s">
        <v>334</v>
      </c>
      <c r="D232" s="132" t="s">
        <v>200</v>
      </c>
      <c r="E232" s="132"/>
      <c r="F232" s="133"/>
      <c r="G232" s="133"/>
      <c r="H232" s="134"/>
      <c r="I232" s="134"/>
      <c r="J232" s="135">
        <f>J233</f>
        <v>38396</v>
      </c>
      <c r="K232" s="135">
        <f t="shared" ref="K232:M236" si="104">K233</f>
        <v>38396</v>
      </c>
      <c r="L232" s="158">
        <f t="shared" ref="L232:L236" si="105">K232/J232*100</f>
        <v>100</v>
      </c>
      <c r="M232" s="135">
        <f t="shared" si="104"/>
        <v>38396</v>
      </c>
      <c r="N232" s="159">
        <f t="shared" ref="N232:N237" si="106">M232/J232*100</f>
        <v>100</v>
      </c>
    </row>
    <row r="233" spans="1:16" s="139" customFormat="1" ht="98.25" customHeight="1">
      <c r="A233" s="101" t="s">
        <v>433</v>
      </c>
      <c r="B233" s="39" t="s">
        <v>66</v>
      </c>
      <c r="C233" s="38" t="s">
        <v>334</v>
      </c>
      <c r="D233" s="132" t="s">
        <v>200</v>
      </c>
      <c r="E233" s="132" t="s">
        <v>154</v>
      </c>
      <c r="F233" s="133" t="s">
        <v>6</v>
      </c>
      <c r="G233" s="133" t="s">
        <v>192</v>
      </c>
      <c r="H233" s="134" t="s">
        <v>287</v>
      </c>
      <c r="I233" s="134"/>
      <c r="J233" s="135">
        <f>J234</f>
        <v>38396</v>
      </c>
      <c r="K233" s="135">
        <f t="shared" si="104"/>
        <v>38396</v>
      </c>
      <c r="L233" s="158">
        <f t="shared" si="105"/>
        <v>100</v>
      </c>
      <c r="M233" s="135">
        <f t="shared" si="104"/>
        <v>38396</v>
      </c>
      <c r="N233" s="159">
        <f t="shared" si="106"/>
        <v>100</v>
      </c>
    </row>
    <row r="234" spans="1:16" s="139" customFormat="1" ht="93" customHeight="1">
      <c r="A234" s="116" t="s">
        <v>18</v>
      </c>
      <c r="B234" s="39" t="s">
        <v>66</v>
      </c>
      <c r="C234" s="38" t="s">
        <v>334</v>
      </c>
      <c r="D234" s="132" t="s">
        <v>200</v>
      </c>
      <c r="E234" s="132" t="s">
        <v>154</v>
      </c>
      <c r="F234" s="133" t="s">
        <v>237</v>
      </c>
      <c r="G234" s="133" t="s">
        <v>192</v>
      </c>
      <c r="H234" s="134" t="s">
        <v>287</v>
      </c>
      <c r="I234" s="134"/>
      <c r="J234" s="135">
        <f>J235</f>
        <v>38396</v>
      </c>
      <c r="K234" s="135">
        <f t="shared" si="104"/>
        <v>38396</v>
      </c>
      <c r="L234" s="158">
        <f t="shared" si="105"/>
        <v>100</v>
      </c>
      <c r="M234" s="135">
        <f t="shared" si="104"/>
        <v>38396</v>
      </c>
      <c r="N234" s="159">
        <f t="shared" si="106"/>
        <v>100</v>
      </c>
    </row>
    <row r="235" spans="1:16" s="139" customFormat="1" ht="95.25" customHeight="1">
      <c r="A235" s="91" t="s">
        <v>432</v>
      </c>
      <c r="B235" s="39" t="s">
        <v>66</v>
      </c>
      <c r="C235" s="38" t="s">
        <v>334</v>
      </c>
      <c r="D235" s="132" t="s">
        <v>200</v>
      </c>
      <c r="E235" s="132" t="s">
        <v>154</v>
      </c>
      <c r="F235" s="133" t="s">
        <v>237</v>
      </c>
      <c r="G235" s="133" t="s">
        <v>193</v>
      </c>
      <c r="H235" s="134" t="s">
        <v>287</v>
      </c>
      <c r="I235" s="134"/>
      <c r="J235" s="135">
        <f>J236</f>
        <v>38396</v>
      </c>
      <c r="K235" s="135">
        <f>K236</f>
        <v>38396</v>
      </c>
      <c r="L235" s="158">
        <f t="shared" si="105"/>
        <v>100</v>
      </c>
      <c r="M235" s="135">
        <f>M236</f>
        <v>38396</v>
      </c>
      <c r="N235" s="159">
        <f t="shared" si="106"/>
        <v>100</v>
      </c>
      <c r="P235" s="137"/>
    </row>
    <row r="236" spans="1:16" s="139" customFormat="1" ht="39.75" customHeight="1">
      <c r="A236" s="74" t="s">
        <v>366</v>
      </c>
      <c r="B236" s="39" t="s">
        <v>66</v>
      </c>
      <c r="C236" s="38" t="s">
        <v>334</v>
      </c>
      <c r="D236" s="132" t="s">
        <v>200</v>
      </c>
      <c r="E236" s="132" t="s">
        <v>154</v>
      </c>
      <c r="F236" s="133" t="s">
        <v>237</v>
      </c>
      <c r="G236" s="133" t="s">
        <v>193</v>
      </c>
      <c r="H236" s="134" t="s">
        <v>285</v>
      </c>
      <c r="I236" s="134"/>
      <c r="J236" s="135">
        <f>J237</f>
        <v>38396</v>
      </c>
      <c r="K236" s="135">
        <f t="shared" si="104"/>
        <v>38396</v>
      </c>
      <c r="L236" s="158">
        <f t="shared" si="105"/>
        <v>100</v>
      </c>
      <c r="M236" s="135">
        <f t="shared" si="104"/>
        <v>38396</v>
      </c>
      <c r="N236" s="159">
        <f t="shared" si="106"/>
        <v>100</v>
      </c>
    </row>
    <row r="237" spans="1:16" s="139" customFormat="1" ht="54.75" customHeight="1">
      <c r="A237" s="101" t="s">
        <v>22</v>
      </c>
      <c r="B237" s="39" t="s">
        <v>66</v>
      </c>
      <c r="C237" s="38" t="s">
        <v>334</v>
      </c>
      <c r="D237" s="132" t="s">
        <v>200</v>
      </c>
      <c r="E237" s="132" t="s">
        <v>154</v>
      </c>
      <c r="F237" s="133" t="s">
        <v>237</v>
      </c>
      <c r="G237" s="133" t="s">
        <v>193</v>
      </c>
      <c r="H237" s="134" t="s">
        <v>285</v>
      </c>
      <c r="I237" s="134" t="s">
        <v>8</v>
      </c>
      <c r="J237" s="138">
        <v>38396</v>
      </c>
      <c r="K237" s="138">
        <v>38396</v>
      </c>
      <c r="L237" s="158">
        <f>K237/J237*100</f>
        <v>100</v>
      </c>
      <c r="M237" s="138">
        <f>K237</f>
        <v>38396</v>
      </c>
      <c r="N237" s="159">
        <f t="shared" si="106"/>
        <v>100</v>
      </c>
    </row>
    <row r="238" spans="1:16" s="139" customFormat="1" ht="19.5" customHeight="1">
      <c r="A238" s="177" t="s">
        <v>367</v>
      </c>
      <c r="B238" s="39" t="s">
        <v>66</v>
      </c>
      <c r="C238" s="38" t="s">
        <v>334</v>
      </c>
      <c r="D238" s="132" t="s">
        <v>334</v>
      </c>
      <c r="E238" s="132"/>
      <c r="F238" s="133"/>
      <c r="G238" s="133"/>
      <c r="H238" s="134"/>
      <c r="I238" s="134"/>
      <c r="J238" s="135">
        <f t="shared" ref="J238:M246" si="107">J239</f>
        <v>4623</v>
      </c>
      <c r="K238" s="135">
        <f t="shared" si="107"/>
        <v>4623</v>
      </c>
      <c r="L238" s="158">
        <f t="shared" si="102"/>
        <v>100</v>
      </c>
      <c r="M238" s="135">
        <f t="shared" si="107"/>
        <v>4623</v>
      </c>
      <c r="N238" s="159">
        <f t="shared" si="103"/>
        <v>100</v>
      </c>
    </row>
    <row r="239" spans="1:16" s="139" customFormat="1" ht="100.5" customHeight="1">
      <c r="A239" s="101" t="s">
        <v>433</v>
      </c>
      <c r="B239" s="39" t="s">
        <v>66</v>
      </c>
      <c r="C239" s="38" t="s">
        <v>334</v>
      </c>
      <c r="D239" s="132" t="s">
        <v>334</v>
      </c>
      <c r="E239" s="132" t="s">
        <v>154</v>
      </c>
      <c r="F239" s="133" t="s">
        <v>6</v>
      </c>
      <c r="G239" s="133" t="s">
        <v>192</v>
      </c>
      <c r="H239" s="134" t="s">
        <v>287</v>
      </c>
      <c r="I239" s="134"/>
      <c r="J239" s="135">
        <f>J240</f>
        <v>4623</v>
      </c>
      <c r="K239" s="135">
        <f t="shared" si="107"/>
        <v>4623</v>
      </c>
      <c r="L239" s="158">
        <f t="shared" si="102"/>
        <v>100</v>
      </c>
      <c r="M239" s="135">
        <f t="shared" si="107"/>
        <v>4623</v>
      </c>
      <c r="N239" s="159">
        <f t="shared" si="103"/>
        <v>100</v>
      </c>
    </row>
    <row r="240" spans="1:16" s="139" customFormat="1" ht="73.5" customHeight="1">
      <c r="A240" s="97" t="s">
        <v>438</v>
      </c>
      <c r="B240" s="39" t="s">
        <v>66</v>
      </c>
      <c r="C240" s="38" t="s">
        <v>334</v>
      </c>
      <c r="D240" s="132" t="s">
        <v>334</v>
      </c>
      <c r="E240" s="132" t="s">
        <v>154</v>
      </c>
      <c r="F240" s="133" t="s">
        <v>50</v>
      </c>
      <c r="G240" s="133" t="s">
        <v>192</v>
      </c>
      <c r="H240" s="134" t="s">
        <v>287</v>
      </c>
      <c r="I240" s="134"/>
      <c r="J240" s="135">
        <f>J241</f>
        <v>4623</v>
      </c>
      <c r="K240" s="135">
        <f t="shared" si="107"/>
        <v>4623</v>
      </c>
      <c r="L240" s="158">
        <f t="shared" si="102"/>
        <v>100</v>
      </c>
      <c r="M240" s="135">
        <f t="shared" si="107"/>
        <v>4623</v>
      </c>
      <c r="N240" s="159">
        <f t="shared" si="103"/>
        <v>100</v>
      </c>
    </row>
    <row r="241" spans="1:16" s="139" customFormat="1" ht="42" customHeight="1">
      <c r="A241" s="115" t="s">
        <v>51</v>
      </c>
      <c r="B241" s="39" t="s">
        <v>66</v>
      </c>
      <c r="C241" s="38" t="s">
        <v>334</v>
      </c>
      <c r="D241" s="132" t="s">
        <v>334</v>
      </c>
      <c r="E241" s="132" t="s">
        <v>154</v>
      </c>
      <c r="F241" s="133" t="s">
        <v>50</v>
      </c>
      <c r="G241" s="133" t="s">
        <v>193</v>
      </c>
      <c r="H241" s="134" t="s">
        <v>287</v>
      </c>
      <c r="I241" s="134"/>
      <c r="J241" s="135">
        <f>J242+J244+J246</f>
        <v>4623</v>
      </c>
      <c r="K241" s="135">
        <f>K242+K244+K246</f>
        <v>4623</v>
      </c>
      <c r="L241" s="158">
        <f t="shared" si="102"/>
        <v>100</v>
      </c>
      <c r="M241" s="135">
        <f>M242+M244+M246</f>
        <v>4623</v>
      </c>
      <c r="N241" s="159">
        <f t="shared" si="103"/>
        <v>100</v>
      </c>
      <c r="P241" s="137"/>
    </row>
    <row r="242" spans="1:16" s="139" customFormat="1" ht="72.75" customHeight="1">
      <c r="A242" s="74" t="s">
        <v>52</v>
      </c>
      <c r="B242" s="39" t="s">
        <v>66</v>
      </c>
      <c r="C242" s="38" t="s">
        <v>334</v>
      </c>
      <c r="D242" s="132" t="s">
        <v>334</v>
      </c>
      <c r="E242" s="132" t="s">
        <v>154</v>
      </c>
      <c r="F242" s="133" t="s">
        <v>50</v>
      </c>
      <c r="G242" s="133" t="s">
        <v>193</v>
      </c>
      <c r="H242" s="134" t="s">
        <v>286</v>
      </c>
      <c r="I242" s="134"/>
      <c r="J242" s="135">
        <f>J243</f>
        <v>1800</v>
      </c>
      <c r="K242" s="135">
        <f t="shared" si="107"/>
        <v>1800</v>
      </c>
      <c r="L242" s="158">
        <f t="shared" si="102"/>
        <v>100</v>
      </c>
      <c r="M242" s="135">
        <f t="shared" si="107"/>
        <v>1800</v>
      </c>
      <c r="N242" s="159">
        <f t="shared" si="103"/>
        <v>100</v>
      </c>
    </row>
    <row r="243" spans="1:16" s="139" customFormat="1" ht="54.75" customHeight="1">
      <c r="A243" s="101" t="s">
        <v>22</v>
      </c>
      <c r="B243" s="39" t="s">
        <v>66</v>
      </c>
      <c r="C243" s="38" t="s">
        <v>334</v>
      </c>
      <c r="D243" s="132" t="s">
        <v>334</v>
      </c>
      <c r="E243" s="132" t="s">
        <v>154</v>
      </c>
      <c r="F243" s="133" t="s">
        <v>50</v>
      </c>
      <c r="G243" s="133" t="s">
        <v>193</v>
      </c>
      <c r="H243" s="134" t="s">
        <v>286</v>
      </c>
      <c r="I243" s="134" t="s">
        <v>8</v>
      </c>
      <c r="J243" s="135">
        <v>1800</v>
      </c>
      <c r="K243" s="135">
        <v>1800</v>
      </c>
      <c r="L243" s="158">
        <f>K243/J243*100</f>
        <v>100</v>
      </c>
      <c r="M243" s="138">
        <f>K243</f>
        <v>1800</v>
      </c>
      <c r="N243" s="159">
        <f t="shared" ref="N243:N246" si="108">M243/J243*100</f>
        <v>100</v>
      </c>
    </row>
    <row r="244" spans="1:16" s="139" customFormat="1" ht="36.75" customHeight="1">
      <c r="A244" s="74" t="s">
        <v>368</v>
      </c>
      <c r="B244" s="39" t="s">
        <v>66</v>
      </c>
      <c r="C244" s="38" t="s">
        <v>334</v>
      </c>
      <c r="D244" s="132" t="s">
        <v>334</v>
      </c>
      <c r="E244" s="132" t="s">
        <v>154</v>
      </c>
      <c r="F244" s="133" t="s">
        <v>50</v>
      </c>
      <c r="G244" s="133" t="s">
        <v>193</v>
      </c>
      <c r="H244" s="134" t="s">
        <v>303</v>
      </c>
      <c r="I244" s="134"/>
      <c r="J244" s="135">
        <f t="shared" si="107"/>
        <v>573</v>
      </c>
      <c r="K244" s="135">
        <f t="shared" si="107"/>
        <v>573</v>
      </c>
      <c r="L244" s="158">
        <f t="shared" ref="L244" si="109">K244/J244*100</f>
        <v>100</v>
      </c>
      <c r="M244" s="135">
        <f t="shared" si="107"/>
        <v>573</v>
      </c>
      <c r="N244" s="159">
        <f t="shared" ref="N244:N245" si="110">M244/J244*100</f>
        <v>100</v>
      </c>
    </row>
    <row r="245" spans="1:16" s="139" customFormat="1" ht="57.75" customHeight="1">
      <c r="A245" s="101" t="s">
        <v>22</v>
      </c>
      <c r="B245" s="39" t="s">
        <v>66</v>
      </c>
      <c r="C245" s="38" t="s">
        <v>334</v>
      </c>
      <c r="D245" s="132" t="s">
        <v>334</v>
      </c>
      <c r="E245" s="132" t="s">
        <v>154</v>
      </c>
      <c r="F245" s="133" t="s">
        <v>50</v>
      </c>
      <c r="G245" s="133" t="s">
        <v>193</v>
      </c>
      <c r="H245" s="134" t="s">
        <v>303</v>
      </c>
      <c r="I245" s="134" t="s">
        <v>8</v>
      </c>
      <c r="J245" s="135">
        <v>573</v>
      </c>
      <c r="K245" s="135">
        <v>573</v>
      </c>
      <c r="L245" s="158">
        <f>K245/J245*100</f>
        <v>100</v>
      </c>
      <c r="M245" s="138">
        <f>K245</f>
        <v>573</v>
      </c>
      <c r="N245" s="159">
        <f t="shared" si="110"/>
        <v>100</v>
      </c>
    </row>
    <row r="246" spans="1:16" s="139" customFormat="1" ht="93" customHeight="1">
      <c r="A246" s="74" t="s">
        <v>53</v>
      </c>
      <c r="B246" s="39" t="s">
        <v>66</v>
      </c>
      <c r="C246" s="38" t="s">
        <v>334</v>
      </c>
      <c r="D246" s="132" t="s">
        <v>334</v>
      </c>
      <c r="E246" s="132" t="s">
        <v>154</v>
      </c>
      <c r="F246" s="133" t="s">
        <v>50</v>
      </c>
      <c r="G246" s="133" t="s">
        <v>193</v>
      </c>
      <c r="H246" s="134" t="s">
        <v>305</v>
      </c>
      <c r="I246" s="134"/>
      <c r="J246" s="135">
        <f t="shared" si="107"/>
        <v>2250</v>
      </c>
      <c r="K246" s="135">
        <f t="shared" si="107"/>
        <v>2250</v>
      </c>
      <c r="L246" s="158">
        <f t="shared" ref="L246" si="111">K246/J246*100</f>
        <v>100</v>
      </c>
      <c r="M246" s="135">
        <f t="shared" si="107"/>
        <v>2250</v>
      </c>
      <c r="N246" s="159">
        <f t="shared" si="108"/>
        <v>100</v>
      </c>
    </row>
    <row r="247" spans="1:16" s="139" customFormat="1" ht="56.25">
      <c r="A247" s="140" t="s">
        <v>22</v>
      </c>
      <c r="B247" s="39" t="s">
        <v>66</v>
      </c>
      <c r="C247" s="38" t="s">
        <v>334</v>
      </c>
      <c r="D247" s="132" t="s">
        <v>334</v>
      </c>
      <c r="E247" s="132" t="s">
        <v>154</v>
      </c>
      <c r="F247" s="133" t="s">
        <v>50</v>
      </c>
      <c r="G247" s="133" t="s">
        <v>193</v>
      </c>
      <c r="H247" s="134" t="s">
        <v>305</v>
      </c>
      <c r="I247" s="134" t="s">
        <v>8</v>
      </c>
      <c r="J247" s="135">
        <v>2250</v>
      </c>
      <c r="K247" s="135">
        <v>2250</v>
      </c>
      <c r="L247" s="158">
        <f>K247/J247*100</f>
        <v>100</v>
      </c>
      <c r="M247" s="138">
        <f>K247</f>
        <v>2250</v>
      </c>
      <c r="N247" s="159">
        <f t="shared" ref="N247" si="112">M247/J247*100</f>
        <v>100</v>
      </c>
    </row>
    <row r="248" spans="1:16" s="139" customFormat="1" ht="24.75" customHeight="1">
      <c r="A248" s="40" t="s">
        <v>72</v>
      </c>
      <c r="B248" s="39" t="s">
        <v>66</v>
      </c>
      <c r="C248" s="38" t="s">
        <v>201</v>
      </c>
      <c r="D248" s="132" t="s">
        <v>192</v>
      </c>
      <c r="E248" s="132"/>
      <c r="F248" s="133"/>
      <c r="G248" s="133"/>
      <c r="H248" s="134"/>
      <c r="I248" s="134"/>
      <c r="J248" s="135">
        <f>J249+J255</f>
        <v>400263.7</v>
      </c>
      <c r="K248" s="135">
        <f>K249+K255</f>
        <v>400263.7</v>
      </c>
      <c r="L248" s="158">
        <f t="shared" ref="L248:L253" si="113">K248/J248*100</f>
        <v>100</v>
      </c>
      <c r="M248" s="135">
        <f>M249+M255</f>
        <v>400263.7</v>
      </c>
      <c r="N248" s="159">
        <f t="shared" si="84"/>
        <v>100</v>
      </c>
    </row>
    <row r="249" spans="1:16" s="139" customFormat="1" ht="19.5" hidden="1" customHeight="1">
      <c r="A249" s="40" t="s">
        <v>203</v>
      </c>
      <c r="B249" s="39" t="s">
        <v>66</v>
      </c>
      <c r="C249" s="38" t="s">
        <v>201</v>
      </c>
      <c r="D249" s="132" t="s">
        <v>193</v>
      </c>
      <c r="E249" s="132"/>
      <c r="F249" s="133"/>
      <c r="G249" s="133"/>
      <c r="H249" s="134"/>
      <c r="I249" s="134"/>
      <c r="J249" s="135">
        <f>J250</f>
        <v>0</v>
      </c>
      <c r="K249" s="135">
        <f t="shared" ref="J249:M253" si="114">K250</f>
        <v>0</v>
      </c>
      <c r="L249" s="158" t="e">
        <f t="shared" si="113"/>
        <v>#DIV/0!</v>
      </c>
      <c r="M249" s="135">
        <f t="shared" si="114"/>
        <v>0</v>
      </c>
      <c r="N249" s="159" t="e">
        <f t="shared" si="84"/>
        <v>#DIV/0!</v>
      </c>
    </row>
    <row r="250" spans="1:16" s="139" customFormat="1" ht="100.5" hidden="1" customHeight="1">
      <c r="A250" s="101" t="s">
        <v>433</v>
      </c>
      <c r="B250" s="39" t="s">
        <v>66</v>
      </c>
      <c r="C250" s="38" t="s">
        <v>201</v>
      </c>
      <c r="D250" s="132" t="s">
        <v>193</v>
      </c>
      <c r="E250" s="132" t="s">
        <v>154</v>
      </c>
      <c r="F250" s="133" t="s">
        <v>6</v>
      </c>
      <c r="G250" s="133" t="s">
        <v>192</v>
      </c>
      <c r="H250" s="134" t="s">
        <v>287</v>
      </c>
      <c r="I250" s="134"/>
      <c r="J250" s="135">
        <f t="shared" si="114"/>
        <v>0</v>
      </c>
      <c r="K250" s="135">
        <f t="shared" si="114"/>
        <v>0</v>
      </c>
      <c r="L250" s="158" t="e">
        <f t="shared" si="113"/>
        <v>#DIV/0!</v>
      </c>
      <c r="M250" s="135">
        <f t="shared" si="114"/>
        <v>0</v>
      </c>
      <c r="N250" s="159" t="e">
        <f t="shared" si="84"/>
        <v>#DIV/0!</v>
      </c>
    </row>
    <row r="251" spans="1:16" s="139" customFormat="1" ht="95.25" hidden="1" customHeight="1">
      <c r="A251" s="91" t="s">
        <v>18</v>
      </c>
      <c r="B251" s="39" t="s">
        <v>66</v>
      </c>
      <c r="C251" s="38" t="s">
        <v>201</v>
      </c>
      <c r="D251" s="132" t="s">
        <v>193</v>
      </c>
      <c r="E251" s="132" t="s">
        <v>154</v>
      </c>
      <c r="F251" s="133" t="s">
        <v>237</v>
      </c>
      <c r="G251" s="133" t="s">
        <v>192</v>
      </c>
      <c r="H251" s="134" t="s">
        <v>287</v>
      </c>
      <c r="I251" s="134"/>
      <c r="J251" s="135">
        <f>J252</f>
        <v>0</v>
      </c>
      <c r="K251" s="135">
        <f t="shared" si="114"/>
        <v>0</v>
      </c>
      <c r="L251" s="158" t="e">
        <f t="shared" si="113"/>
        <v>#DIV/0!</v>
      </c>
      <c r="M251" s="135">
        <f t="shared" si="114"/>
        <v>0</v>
      </c>
      <c r="N251" s="159" t="e">
        <f t="shared" ref="N251:N271" si="115">M251/J251*100</f>
        <v>#DIV/0!</v>
      </c>
    </row>
    <row r="252" spans="1:16" s="139" customFormat="1" ht="94.5" hidden="1" customHeight="1">
      <c r="A252" s="91" t="s">
        <v>432</v>
      </c>
      <c r="B252" s="39" t="s">
        <v>66</v>
      </c>
      <c r="C252" s="38" t="s">
        <v>201</v>
      </c>
      <c r="D252" s="132" t="s">
        <v>193</v>
      </c>
      <c r="E252" s="132" t="s">
        <v>154</v>
      </c>
      <c r="F252" s="133" t="s">
        <v>237</v>
      </c>
      <c r="G252" s="133" t="s">
        <v>193</v>
      </c>
      <c r="H252" s="134" t="s">
        <v>287</v>
      </c>
      <c r="I252" s="134"/>
      <c r="J252" s="135">
        <f t="shared" si="114"/>
        <v>0</v>
      </c>
      <c r="K252" s="135">
        <f t="shared" si="114"/>
        <v>0</v>
      </c>
      <c r="L252" s="158" t="e">
        <f t="shared" si="113"/>
        <v>#DIV/0!</v>
      </c>
      <c r="M252" s="135">
        <f t="shared" si="114"/>
        <v>0</v>
      </c>
      <c r="N252" s="159" t="e">
        <f t="shared" si="115"/>
        <v>#DIV/0!</v>
      </c>
      <c r="P252" s="137"/>
    </row>
    <row r="253" spans="1:16" s="139" customFormat="1" ht="169.5" hidden="1" customHeight="1">
      <c r="A253" s="91" t="s">
        <v>370</v>
      </c>
      <c r="B253" s="39" t="s">
        <v>66</v>
      </c>
      <c r="C253" s="38" t="s">
        <v>201</v>
      </c>
      <c r="D253" s="132" t="s">
        <v>193</v>
      </c>
      <c r="E253" s="132" t="s">
        <v>154</v>
      </c>
      <c r="F253" s="133" t="s">
        <v>237</v>
      </c>
      <c r="G253" s="133" t="s">
        <v>193</v>
      </c>
      <c r="H253" s="134" t="s">
        <v>369</v>
      </c>
      <c r="I253" s="134"/>
      <c r="J253" s="135">
        <f t="shared" si="114"/>
        <v>0</v>
      </c>
      <c r="K253" s="135">
        <f t="shared" si="114"/>
        <v>0</v>
      </c>
      <c r="L253" s="158" t="e">
        <f t="shared" si="113"/>
        <v>#DIV/0!</v>
      </c>
      <c r="M253" s="135">
        <f t="shared" si="114"/>
        <v>0</v>
      </c>
      <c r="N253" s="159" t="e">
        <f t="shared" si="115"/>
        <v>#DIV/0!</v>
      </c>
    </row>
    <row r="254" spans="1:16" s="139" customFormat="1" ht="24" hidden="1" customHeight="1">
      <c r="A254" s="40" t="s">
        <v>170</v>
      </c>
      <c r="B254" s="39" t="s">
        <v>66</v>
      </c>
      <c r="C254" s="38" t="s">
        <v>201</v>
      </c>
      <c r="D254" s="132" t="s">
        <v>193</v>
      </c>
      <c r="E254" s="132" t="s">
        <v>154</v>
      </c>
      <c r="F254" s="133" t="s">
        <v>237</v>
      </c>
      <c r="G254" s="133" t="s">
        <v>193</v>
      </c>
      <c r="H254" s="134" t="s">
        <v>369</v>
      </c>
      <c r="I254" s="134" t="s">
        <v>70</v>
      </c>
      <c r="J254" s="138">
        <v>0</v>
      </c>
      <c r="K254" s="138">
        <v>0</v>
      </c>
      <c r="L254" s="158" t="e">
        <f>K254/J254*100</f>
        <v>#DIV/0!</v>
      </c>
      <c r="M254" s="138">
        <f>K254</f>
        <v>0</v>
      </c>
      <c r="N254" s="159" t="e">
        <f t="shared" si="115"/>
        <v>#DIV/0!</v>
      </c>
    </row>
    <row r="255" spans="1:16" s="139" customFormat="1" ht="36" customHeight="1">
      <c r="A255" s="40" t="s">
        <v>255</v>
      </c>
      <c r="B255" s="39" t="s">
        <v>66</v>
      </c>
      <c r="C255" s="38" t="s">
        <v>201</v>
      </c>
      <c r="D255" s="132" t="s">
        <v>195</v>
      </c>
      <c r="E255" s="132"/>
      <c r="F255" s="133"/>
      <c r="G255" s="133"/>
      <c r="H255" s="134"/>
      <c r="I255" s="134"/>
      <c r="J255" s="135">
        <f>J256</f>
        <v>400263.7</v>
      </c>
      <c r="K255" s="135">
        <f>K256</f>
        <v>400263.7</v>
      </c>
      <c r="L255" s="158">
        <f t="shared" ref="L255:L261" si="116">K255/J255*100</f>
        <v>100</v>
      </c>
      <c r="M255" s="135">
        <f>M256</f>
        <v>400263.7</v>
      </c>
      <c r="N255" s="159">
        <f t="shared" si="115"/>
        <v>100</v>
      </c>
    </row>
    <row r="256" spans="1:16" s="139" customFormat="1" ht="100.5" customHeight="1">
      <c r="A256" s="101" t="s">
        <v>433</v>
      </c>
      <c r="B256" s="39" t="s">
        <v>66</v>
      </c>
      <c r="C256" s="38" t="s">
        <v>201</v>
      </c>
      <c r="D256" s="132" t="s">
        <v>195</v>
      </c>
      <c r="E256" s="132" t="s">
        <v>154</v>
      </c>
      <c r="F256" s="133" t="s">
        <v>6</v>
      </c>
      <c r="G256" s="133" t="s">
        <v>192</v>
      </c>
      <c r="H256" s="134" t="s">
        <v>287</v>
      </c>
      <c r="I256" s="134"/>
      <c r="J256" s="135">
        <f>J257</f>
        <v>400263.7</v>
      </c>
      <c r="K256" s="135">
        <f>K257</f>
        <v>400263.7</v>
      </c>
      <c r="L256" s="158">
        <f t="shared" si="116"/>
        <v>100</v>
      </c>
      <c r="M256" s="135">
        <f>M257</f>
        <v>400263.7</v>
      </c>
      <c r="N256" s="159">
        <f t="shared" si="115"/>
        <v>100</v>
      </c>
    </row>
    <row r="257" spans="1:84" s="139" customFormat="1" ht="93" customHeight="1">
      <c r="A257" s="91" t="s">
        <v>18</v>
      </c>
      <c r="B257" s="39" t="s">
        <v>66</v>
      </c>
      <c r="C257" s="38" t="s">
        <v>201</v>
      </c>
      <c r="D257" s="132" t="s">
        <v>195</v>
      </c>
      <c r="E257" s="132" t="s">
        <v>154</v>
      </c>
      <c r="F257" s="133" t="s">
        <v>237</v>
      </c>
      <c r="G257" s="133" t="s">
        <v>192</v>
      </c>
      <c r="H257" s="134" t="s">
        <v>287</v>
      </c>
      <c r="I257" s="134"/>
      <c r="J257" s="135">
        <f t="shared" ref="J257:M258" si="117">J258</f>
        <v>400263.7</v>
      </c>
      <c r="K257" s="135">
        <f t="shared" si="117"/>
        <v>400263.7</v>
      </c>
      <c r="L257" s="158">
        <f t="shared" si="116"/>
        <v>100</v>
      </c>
      <c r="M257" s="135">
        <f t="shared" si="117"/>
        <v>400263.7</v>
      </c>
      <c r="N257" s="159">
        <f t="shared" si="115"/>
        <v>100</v>
      </c>
    </row>
    <row r="258" spans="1:84" s="139" customFormat="1" ht="95.25" customHeight="1">
      <c r="A258" s="91" t="s">
        <v>432</v>
      </c>
      <c r="B258" s="39" t="s">
        <v>66</v>
      </c>
      <c r="C258" s="38" t="s">
        <v>201</v>
      </c>
      <c r="D258" s="132" t="s">
        <v>195</v>
      </c>
      <c r="E258" s="132" t="s">
        <v>154</v>
      </c>
      <c r="F258" s="133" t="s">
        <v>237</v>
      </c>
      <c r="G258" s="133" t="s">
        <v>193</v>
      </c>
      <c r="H258" s="134" t="s">
        <v>287</v>
      </c>
      <c r="I258" s="134"/>
      <c r="J258" s="135">
        <f>J259</f>
        <v>400263.7</v>
      </c>
      <c r="K258" s="135">
        <f t="shared" si="117"/>
        <v>400263.7</v>
      </c>
      <c r="L258" s="158">
        <f t="shared" si="116"/>
        <v>100</v>
      </c>
      <c r="M258" s="135">
        <f t="shared" si="117"/>
        <v>400263.7</v>
      </c>
      <c r="N258" s="159">
        <f t="shared" si="115"/>
        <v>100</v>
      </c>
      <c r="P258" s="137"/>
    </row>
    <row r="259" spans="1:84" s="139" customFormat="1" ht="59.25" customHeight="1">
      <c r="A259" s="91" t="s">
        <v>25</v>
      </c>
      <c r="B259" s="39" t="s">
        <v>66</v>
      </c>
      <c r="C259" s="38" t="s">
        <v>201</v>
      </c>
      <c r="D259" s="132" t="s">
        <v>195</v>
      </c>
      <c r="E259" s="132" t="s">
        <v>154</v>
      </c>
      <c r="F259" s="133" t="s">
        <v>237</v>
      </c>
      <c r="G259" s="133" t="s">
        <v>193</v>
      </c>
      <c r="H259" s="134" t="s">
        <v>305</v>
      </c>
      <c r="I259" s="134"/>
      <c r="J259" s="135">
        <f>J260+J261+J262</f>
        <v>400263.7</v>
      </c>
      <c r="K259" s="135">
        <f>K260+K261+K262</f>
        <v>400263.7</v>
      </c>
      <c r="L259" s="158">
        <f t="shared" si="116"/>
        <v>100</v>
      </c>
      <c r="M259" s="135">
        <f>M260+M261+M262</f>
        <v>400263.7</v>
      </c>
      <c r="N259" s="159">
        <f t="shared" si="115"/>
        <v>100</v>
      </c>
    </row>
    <row r="260" spans="1:84" s="139" customFormat="1" ht="59.25" customHeight="1">
      <c r="A260" s="101" t="s">
        <v>22</v>
      </c>
      <c r="B260" s="39" t="s">
        <v>66</v>
      </c>
      <c r="C260" s="38" t="s">
        <v>201</v>
      </c>
      <c r="D260" s="132" t="s">
        <v>195</v>
      </c>
      <c r="E260" s="132" t="s">
        <v>154</v>
      </c>
      <c r="F260" s="133" t="s">
        <v>237</v>
      </c>
      <c r="G260" s="133" t="s">
        <v>193</v>
      </c>
      <c r="H260" s="134" t="s">
        <v>305</v>
      </c>
      <c r="I260" s="134" t="s">
        <v>8</v>
      </c>
      <c r="J260" s="135">
        <v>360763.7</v>
      </c>
      <c r="K260" s="135">
        <v>360763.7</v>
      </c>
      <c r="L260" s="158">
        <f t="shared" si="116"/>
        <v>100</v>
      </c>
      <c r="M260" s="135">
        <f>K260</f>
        <v>360763.7</v>
      </c>
      <c r="N260" s="159">
        <f t="shared" si="115"/>
        <v>100</v>
      </c>
    </row>
    <row r="261" spans="1:84" s="139" customFormat="1" ht="23.25" customHeight="1">
      <c r="A261" s="140" t="s">
        <v>312</v>
      </c>
      <c r="B261" s="39" t="s">
        <v>66</v>
      </c>
      <c r="C261" s="38" t="s">
        <v>201</v>
      </c>
      <c r="D261" s="132" t="s">
        <v>195</v>
      </c>
      <c r="E261" s="132" t="s">
        <v>154</v>
      </c>
      <c r="F261" s="133" t="s">
        <v>237</v>
      </c>
      <c r="G261" s="133" t="s">
        <v>193</v>
      </c>
      <c r="H261" s="134" t="s">
        <v>305</v>
      </c>
      <c r="I261" s="134" t="s">
        <v>311</v>
      </c>
      <c r="J261" s="135">
        <v>32000</v>
      </c>
      <c r="K261" s="135">
        <v>32000</v>
      </c>
      <c r="L261" s="158">
        <f t="shared" si="116"/>
        <v>100</v>
      </c>
      <c r="M261" s="135">
        <f>K261</f>
        <v>32000</v>
      </c>
      <c r="N261" s="159">
        <f t="shared" si="115"/>
        <v>100</v>
      </c>
    </row>
    <row r="262" spans="1:84" s="139" customFormat="1" ht="23.25" customHeight="1">
      <c r="A262" s="140" t="s">
        <v>534</v>
      </c>
      <c r="B262" s="39" t="s">
        <v>66</v>
      </c>
      <c r="C262" s="38" t="s">
        <v>201</v>
      </c>
      <c r="D262" s="132" t="s">
        <v>195</v>
      </c>
      <c r="E262" s="132" t="s">
        <v>154</v>
      </c>
      <c r="F262" s="133" t="s">
        <v>237</v>
      </c>
      <c r="G262" s="133" t="s">
        <v>193</v>
      </c>
      <c r="H262" s="134" t="s">
        <v>305</v>
      </c>
      <c r="I262" s="134" t="s">
        <v>533</v>
      </c>
      <c r="J262" s="135">
        <v>7500</v>
      </c>
      <c r="K262" s="135">
        <v>7500</v>
      </c>
      <c r="L262" s="158">
        <f t="shared" ref="L262" si="118">K262/J262*100</f>
        <v>100</v>
      </c>
      <c r="M262" s="135">
        <f>K262</f>
        <v>7500</v>
      </c>
      <c r="N262" s="159">
        <f t="shared" ref="N262" si="119">M262/J262*100</f>
        <v>100</v>
      </c>
    </row>
    <row r="263" spans="1:84" s="21" customFormat="1" ht="32.25" customHeight="1">
      <c r="A263" s="40" t="s">
        <v>73</v>
      </c>
      <c r="B263" s="39" t="s">
        <v>66</v>
      </c>
      <c r="C263" s="38" t="s">
        <v>198</v>
      </c>
      <c r="D263" s="132" t="s">
        <v>192</v>
      </c>
      <c r="E263" s="132"/>
      <c r="F263" s="133"/>
      <c r="G263" s="133"/>
      <c r="H263" s="134"/>
      <c r="I263" s="134"/>
      <c r="J263" s="135">
        <f>J264+J270+J287</f>
        <v>1414268.74</v>
      </c>
      <c r="K263" s="135">
        <f>K264+K270+K287</f>
        <v>1395485.77</v>
      </c>
      <c r="L263" s="158">
        <f t="shared" ref="L263:L269" si="120">K263/J263*100</f>
        <v>98.671895272181445</v>
      </c>
      <c r="M263" s="135">
        <f>M264+M270+M287</f>
        <v>1395485.77</v>
      </c>
      <c r="N263" s="159">
        <f t="shared" si="115"/>
        <v>98.671895272181445</v>
      </c>
    </row>
    <row r="264" spans="1:84" s="21" customFormat="1" ht="28.5" customHeight="1">
      <c r="A264" s="40" t="s">
        <v>263</v>
      </c>
      <c r="B264" s="39" t="s">
        <v>66</v>
      </c>
      <c r="C264" s="38" t="s">
        <v>198</v>
      </c>
      <c r="D264" s="132" t="s">
        <v>193</v>
      </c>
      <c r="E264" s="132"/>
      <c r="F264" s="133"/>
      <c r="G264" s="133"/>
      <c r="H264" s="134"/>
      <c r="I264" s="134"/>
      <c r="J264" s="135">
        <f>J265</f>
        <v>61488</v>
      </c>
      <c r="K264" s="135">
        <f t="shared" ref="K264:M268" si="121">K265</f>
        <v>61488</v>
      </c>
      <c r="L264" s="158">
        <f t="shared" si="120"/>
        <v>100</v>
      </c>
      <c r="M264" s="135">
        <f t="shared" ref="M264:M266" si="122">K264</f>
        <v>61488</v>
      </c>
      <c r="N264" s="159">
        <f t="shared" si="115"/>
        <v>100</v>
      </c>
    </row>
    <row r="265" spans="1:84" s="21" customFormat="1" ht="100.5" customHeight="1">
      <c r="A265" s="101" t="s">
        <v>433</v>
      </c>
      <c r="B265" s="39" t="s">
        <v>66</v>
      </c>
      <c r="C265" s="38" t="s">
        <v>198</v>
      </c>
      <c r="D265" s="132" t="s">
        <v>193</v>
      </c>
      <c r="E265" s="132" t="s">
        <v>154</v>
      </c>
      <c r="F265" s="133" t="s">
        <v>6</v>
      </c>
      <c r="G265" s="133" t="s">
        <v>192</v>
      </c>
      <c r="H265" s="134" t="s">
        <v>287</v>
      </c>
      <c r="I265" s="134"/>
      <c r="J265" s="135">
        <f>J266</f>
        <v>61488</v>
      </c>
      <c r="K265" s="135">
        <f t="shared" si="121"/>
        <v>61488</v>
      </c>
      <c r="L265" s="158">
        <f t="shared" si="120"/>
        <v>100</v>
      </c>
      <c r="M265" s="135">
        <f t="shared" si="122"/>
        <v>61488</v>
      </c>
      <c r="N265" s="159">
        <f t="shared" si="115"/>
        <v>100</v>
      </c>
    </row>
    <row r="266" spans="1:84" s="21" customFormat="1" ht="95.25" customHeight="1">
      <c r="A266" s="91" t="s">
        <v>18</v>
      </c>
      <c r="B266" s="39" t="s">
        <v>66</v>
      </c>
      <c r="C266" s="38" t="s">
        <v>198</v>
      </c>
      <c r="D266" s="132" t="s">
        <v>193</v>
      </c>
      <c r="E266" s="132" t="s">
        <v>154</v>
      </c>
      <c r="F266" s="133" t="s">
        <v>237</v>
      </c>
      <c r="G266" s="133" t="s">
        <v>192</v>
      </c>
      <c r="H266" s="134" t="s">
        <v>287</v>
      </c>
      <c r="I266" s="134"/>
      <c r="J266" s="135">
        <f>J267</f>
        <v>61488</v>
      </c>
      <c r="K266" s="135">
        <f t="shared" si="121"/>
        <v>61488</v>
      </c>
      <c r="L266" s="158">
        <f t="shared" si="120"/>
        <v>100</v>
      </c>
      <c r="M266" s="135">
        <f t="shared" si="122"/>
        <v>61488</v>
      </c>
      <c r="N266" s="159">
        <f t="shared" si="115"/>
        <v>100</v>
      </c>
    </row>
    <row r="267" spans="1:84" s="21" customFormat="1" ht="95.25" customHeight="1">
      <c r="A267" s="91" t="s">
        <v>432</v>
      </c>
      <c r="B267" s="39" t="s">
        <v>66</v>
      </c>
      <c r="C267" s="38" t="s">
        <v>198</v>
      </c>
      <c r="D267" s="132" t="s">
        <v>193</v>
      </c>
      <c r="E267" s="132" t="s">
        <v>154</v>
      </c>
      <c r="F267" s="133" t="s">
        <v>237</v>
      </c>
      <c r="G267" s="133" t="s">
        <v>193</v>
      </c>
      <c r="H267" s="134" t="s">
        <v>287</v>
      </c>
      <c r="I267" s="134"/>
      <c r="J267" s="135">
        <f>J268</f>
        <v>61488</v>
      </c>
      <c r="K267" s="135">
        <f t="shared" si="121"/>
        <v>61488</v>
      </c>
      <c r="L267" s="158">
        <f t="shared" si="120"/>
        <v>100</v>
      </c>
      <c r="M267" s="135">
        <f t="shared" si="121"/>
        <v>61488</v>
      </c>
      <c r="N267" s="159">
        <f t="shared" si="115"/>
        <v>100</v>
      </c>
      <c r="P267" s="137"/>
    </row>
    <row r="268" spans="1:84" s="21" customFormat="1" ht="57" customHeight="1">
      <c r="A268" s="91" t="s">
        <v>24</v>
      </c>
      <c r="B268" s="39" t="s">
        <v>66</v>
      </c>
      <c r="C268" s="38" t="s">
        <v>198</v>
      </c>
      <c r="D268" s="132" t="s">
        <v>193</v>
      </c>
      <c r="E268" s="132" t="s">
        <v>154</v>
      </c>
      <c r="F268" s="133" t="s">
        <v>237</v>
      </c>
      <c r="G268" s="133" t="s">
        <v>193</v>
      </c>
      <c r="H268" s="134" t="s">
        <v>286</v>
      </c>
      <c r="I268" s="134"/>
      <c r="J268" s="135">
        <f>J269</f>
        <v>61488</v>
      </c>
      <c r="K268" s="135">
        <f t="shared" si="121"/>
        <v>61488</v>
      </c>
      <c r="L268" s="158">
        <f t="shared" si="120"/>
        <v>100</v>
      </c>
      <c r="M268" s="135">
        <f t="shared" si="121"/>
        <v>61488</v>
      </c>
      <c r="N268" s="159">
        <f t="shared" si="115"/>
        <v>100</v>
      </c>
    </row>
    <row r="269" spans="1:84" s="21" customFormat="1" ht="54" customHeight="1">
      <c r="A269" s="102" t="s">
        <v>264</v>
      </c>
      <c r="B269" s="39" t="s">
        <v>66</v>
      </c>
      <c r="C269" s="38" t="s">
        <v>198</v>
      </c>
      <c r="D269" s="132" t="s">
        <v>193</v>
      </c>
      <c r="E269" s="132" t="s">
        <v>154</v>
      </c>
      <c r="F269" s="133" t="s">
        <v>237</v>
      </c>
      <c r="G269" s="133" t="s">
        <v>193</v>
      </c>
      <c r="H269" s="134" t="s">
        <v>286</v>
      </c>
      <c r="I269" s="134" t="s">
        <v>502</v>
      </c>
      <c r="J269" s="135">
        <v>61488</v>
      </c>
      <c r="K269" s="135">
        <v>61488</v>
      </c>
      <c r="L269" s="158">
        <f t="shared" si="120"/>
        <v>100</v>
      </c>
      <c r="M269" s="135">
        <f>K269</f>
        <v>61488</v>
      </c>
      <c r="N269" s="159">
        <f t="shared" si="115"/>
        <v>100</v>
      </c>
    </row>
    <row r="270" spans="1:84" s="21" customFormat="1" ht="30" customHeight="1">
      <c r="A270" s="40" t="s">
        <v>204</v>
      </c>
      <c r="B270" s="39" t="s">
        <v>66</v>
      </c>
      <c r="C270" s="38" t="s">
        <v>198</v>
      </c>
      <c r="D270" s="132" t="s">
        <v>194</v>
      </c>
      <c r="E270" s="132"/>
      <c r="F270" s="133"/>
      <c r="G270" s="133"/>
      <c r="H270" s="134"/>
      <c r="I270" s="134"/>
      <c r="J270" s="135">
        <f>J271+J282</f>
        <v>50000</v>
      </c>
      <c r="K270" s="135">
        <f>K271+K282</f>
        <v>50000</v>
      </c>
      <c r="L270" s="158">
        <f>K270/J270*100</f>
        <v>100</v>
      </c>
      <c r="M270" s="135">
        <f>M271+M282</f>
        <v>50000</v>
      </c>
      <c r="N270" s="159">
        <f t="shared" si="115"/>
        <v>100</v>
      </c>
    </row>
    <row r="271" spans="1:84" s="21" customFormat="1" ht="100.5" customHeight="1">
      <c r="A271" s="101" t="s">
        <v>433</v>
      </c>
      <c r="B271" s="39" t="s">
        <v>66</v>
      </c>
      <c r="C271" s="38" t="s">
        <v>198</v>
      </c>
      <c r="D271" s="132" t="s">
        <v>194</v>
      </c>
      <c r="E271" s="132" t="s">
        <v>154</v>
      </c>
      <c r="F271" s="133" t="s">
        <v>6</v>
      </c>
      <c r="G271" s="133" t="s">
        <v>192</v>
      </c>
      <c r="H271" s="134" t="s">
        <v>287</v>
      </c>
      <c r="I271" s="134"/>
      <c r="J271" s="135">
        <f>J272+J278</f>
        <v>50000</v>
      </c>
      <c r="K271" s="135">
        <f>K272+K278</f>
        <v>50000</v>
      </c>
      <c r="L271" s="158">
        <f>K271/J271*100</f>
        <v>100</v>
      </c>
      <c r="M271" s="135">
        <f>M272+M278</f>
        <v>50000</v>
      </c>
      <c r="N271" s="159">
        <f t="shared" si="115"/>
        <v>100</v>
      </c>
    </row>
    <row r="272" spans="1:84" s="148" customFormat="1" ht="96.75" hidden="1" customHeight="1">
      <c r="A272" s="97" t="s">
        <v>434</v>
      </c>
      <c r="B272" s="39" t="s">
        <v>66</v>
      </c>
      <c r="C272" s="38" t="s">
        <v>198</v>
      </c>
      <c r="D272" s="132" t="s">
        <v>194</v>
      </c>
      <c r="E272" s="132" t="s">
        <v>154</v>
      </c>
      <c r="F272" s="133" t="s">
        <v>71</v>
      </c>
      <c r="G272" s="133" t="s">
        <v>192</v>
      </c>
      <c r="H272" s="134" t="s">
        <v>287</v>
      </c>
      <c r="I272" s="134"/>
      <c r="J272" s="135">
        <f>J273</f>
        <v>0</v>
      </c>
      <c r="K272" s="135">
        <f t="shared" ref="K272:K276" si="123">K273</f>
        <v>0</v>
      </c>
      <c r="L272" s="158" t="e">
        <f t="shared" ref="L272:L275" si="124">K272/J272*100</f>
        <v>#DIV/0!</v>
      </c>
      <c r="M272" s="135">
        <f>M273</f>
        <v>0</v>
      </c>
      <c r="N272" s="159" t="e">
        <f t="shared" ref="N272:N275" si="125">M272/J272*100</f>
        <v>#DIV/0!</v>
      </c>
      <c r="O272" s="147"/>
      <c r="P272" s="147"/>
      <c r="Q272" s="147"/>
      <c r="R272" s="147"/>
      <c r="S272" s="147"/>
      <c r="T272" s="147"/>
      <c r="U272" s="147"/>
      <c r="V272" s="147"/>
      <c r="W272" s="147"/>
      <c r="X272" s="147"/>
      <c r="Y272" s="147"/>
      <c r="Z272" s="147"/>
      <c r="AA272" s="147"/>
      <c r="AB272" s="147"/>
      <c r="AC272" s="147"/>
      <c r="AD272" s="147"/>
      <c r="AE272" s="147"/>
      <c r="AF272" s="147"/>
      <c r="AG272" s="147"/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  <c r="BI272" s="147"/>
      <c r="BJ272" s="147"/>
      <c r="BK272" s="147"/>
      <c r="BL272" s="147"/>
      <c r="BM272" s="147"/>
      <c r="BN272" s="147"/>
      <c r="BO272" s="147"/>
      <c r="BP272" s="147"/>
      <c r="BQ272" s="147"/>
      <c r="BR272" s="147"/>
      <c r="BS272" s="147"/>
      <c r="BT272" s="147"/>
      <c r="BU272" s="147"/>
      <c r="BV272" s="147"/>
      <c r="BW272" s="147"/>
      <c r="BX272" s="147"/>
      <c r="BY272" s="147"/>
      <c r="BZ272" s="147"/>
      <c r="CA272" s="147"/>
      <c r="CB272" s="147"/>
      <c r="CC272" s="147"/>
      <c r="CD272" s="147"/>
      <c r="CE272" s="147"/>
      <c r="CF272" s="147"/>
    </row>
    <row r="273" spans="1:84" s="139" customFormat="1" ht="75.75" hidden="1" customHeight="1">
      <c r="A273" s="91" t="s">
        <v>309</v>
      </c>
      <c r="B273" s="39" t="s">
        <v>66</v>
      </c>
      <c r="C273" s="38" t="s">
        <v>198</v>
      </c>
      <c r="D273" s="132" t="s">
        <v>194</v>
      </c>
      <c r="E273" s="132" t="s">
        <v>154</v>
      </c>
      <c r="F273" s="133" t="s">
        <v>71</v>
      </c>
      <c r="G273" s="133" t="s">
        <v>193</v>
      </c>
      <c r="H273" s="134" t="s">
        <v>287</v>
      </c>
      <c r="I273" s="134"/>
      <c r="J273" s="135">
        <f>J274+J276</f>
        <v>0</v>
      </c>
      <c r="K273" s="135">
        <f>K274+K276</f>
        <v>0</v>
      </c>
      <c r="L273" s="158" t="e">
        <f t="shared" si="124"/>
        <v>#DIV/0!</v>
      </c>
      <c r="M273" s="135">
        <f>M274+M276</f>
        <v>0</v>
      </c>
      <c r="N273" s="159" t="e">
        <f t="shared" si="125"/>
        <v>#DIV/0!</v>
      </c>
    </row>
    <row r="274" spans="1:84" s="139" customFormat="1" ht="113.25" hidden="1" customHeight="1">
      <c r="A274" s="91" t="s">
        <v>430</v>
      </c>
      <c r="B274" s="39" t="s">
        <v>66</v>
      </c>
      <c r="C274" s="38" t="s">
        <v>198</v>
      </c>
      <c r="D274" s="132" t="s">
        <v>194</v>
      </c>
      <c r="E274" s="132" t="s">
        <v>154</v>
      </c>
      <c r="F274" s="133" t="s">
        <v>71</v>
      </c>
      <c r="G274" s="133" t="s">
        <v>193</v>
      </c>
      <c r="H274" s="134" t="s">
        <v>429</v>
      </c>
      <c r="I274" s="134"/>
      <c r="J274" s="135">
        <f>J275</f>
        <v>0</v>
      </c>
      <c r="K274" s="135">
        <f t="shared" si="123"/>
        <v>0</v>
      </c>
      <c r="L274" s="158" t="e">
        <f t="shared" si="124"/>
        <v>#DIV/0!</v>
      </c>
      <c r="M274" s="135">
        <f>M275</f>
        <v>0</v>
      </c>
      <c r="N274" s="159" t="e">
        <f t="shared" si="125"/>
        <v>#DIV/0!</v>
      </c>
    </row>
    <row r="275" spans="1:84" s="139" customFormat="1" ht="55.5" hidden="1" customHeight="1">
      <c r="A275" s="182" t="s">
        <v>264</v>
      </c>
      <c r="B275" s="39" t="s">
        <v>66</v>
      </c>
      <c r="C275" s="38" t="s">
        <v>198</v>
      </c>
      <c r="D275" s="132" t="s">
        <v>194</v>
      </c>
      <c r="E275" s="132" t="s">
        <v>154</v>
      </c>
      <c r="F275" s="133" t="s">
        <v>71</v>
      </c>
      <c r="G275" s="133" t="s">
        <v>193</v>
      </c>
      <c r="H275" s="134" t="s">
        <v>429</v>
      </c>
      <c r="I275" s="134" t="s">
        <v>74</v>
      </c>
      <c r="J275" s="135">
        <v>0</v>
      </c>
      <c r="K275" s="135">
        <v>0</v>
      </c>
      <c r="L275" s="158" t="e">
        <f t="shared" si="124"/>
        <v>#DIV/0!</v>
      </c>
      <c r="M275" s="135">
        <f>K275</f>
        <v>0</v>
      </c>
      <c r="N275" s="159" t="e">
        <f t="shared" si="125"/>
        <v>#DIV/0!</v>
      </c>
    </row>
    <row r="276" spans="1:84" s="139" customFormat="1" ht="172.5" hidden="1" customHeight="1">
      <c r="A276" s="91" t="s">
        <v>310</v>
      </c>
      <c r="B276" s="39" t="s">
        <v>66</v>
      </c>
      <c r="C276" s="38" t="s">
        <v>198</v>
      </c>
      <c r="D276" s="132" t="s">
        <v>194</v>
      </c>
      <c r="E276" s="132" t="s">
        <v>154</v>
      </c>
      <c r="F276" s="133" t="s">
        <v>71</v>
      </c>
      <c r="G276" s="133" t="s">
        <v>193</v>
      </c>
      <c r="H276" s="134" t="s">
        <v>371</v>
      </c>
      <c r="I276" s="134"/>
      <c r="J276" s="135">
        <f>J277</f>
        <v>0</v>
      </c>
      <c r="K276" s="135">
        <f t="shared" si="123"/>
        <v>0</v>
      </c>
      <c r="L276" s="158" t="e">
        <f t="shared" ref="L276:L277" si="126">K276/J276*100</f>
        <v>#DIV/0!</v>
      </c>
      <c r="M276" s="135">
        <f>M277</f>
        <v>0</v>
      </c>
      <c r="N276" s="159" t="e">
        <f t="shared" ref="N276:N277" si="127">M276/J276*100</f>
        <v>#DIV/0!</v>
      </c>
    </row>
    <row r="277" spans="1:84" s="139" customFormat="1" ht="55.5" hidden="1" customHeight="1">
      <c r="A277" s="182" t="s">
        <v>264</v>
      </c>
      <c r="B277" s="39" t="s">
        <v>66</v>
      </c>
      <c r="C277" s="38" t="s">
        <v>198</v>
      </c>
      <c r="D277" s="132" t="s">
        <v>194</v>
      </c>
      <c r="E277" s="132" t="s">
        <v>154</v>
      </c>
      <c r="F277" s="133" t="s">
        <v>71</v>
      </c>
      <c r="G277" s="133" t="s">
        <v>193</v>
      </c>
      <c r="H277" s="134" t="s">
        <v>371</v>
      </c>
      <c r="I277" s="134" t="s">
        <v>74</v>
      </c>
      <c r="J277" s="135">
        <v>0</v>
      </c>
      <c r="K277" s="135">
        <v>0</v>
      </c>
      <c r="L277" s="158" t="e">
        <f t="shared" si="126"/>
        <v>#DIV/0!</v>
      </c>
      <c r="M277" s="135">
        <f>K277</f>
        <v>0</v>
      </c>
      <c r="N277" s="159" t="e">
        <f t="shared" si="127"/>
        <v>#DIV/0!</v>
      </c>
    </row>
    <row r="278" spans="1:84" s="148" customFormat="1" ht="95.25" customHeight="1">
      <c r="A278" s="116" t="s">
        <v>436</v>
      </c>
      <c r="B278" s="39" t="s">
        <v>66</v>
      </c>
      <c r="C278" s="38" t="s">
        <v>198</v>
      </c>
      <c r="D278" s="132" t="s">
        <v>194</v>
      </c>
      <c r="E278" s="132" t="s">
        <v>154</v>
      </c>
      <c r="F278" s="133" t="s">
        <v>37</v>
      </c>
      <c r="G278" s="133" t="s">
        <v>192</v>
      </c>
      <c r="H278" s="134" t="s">
        <v>287</v>
      </c>
      <c r="I278" s="134"/>
      <c r="J278" s="135">
        <f>J279</f>
        <v>50000</v>
      </c>
      <c r="K278" s="135">
        <f t="shared" ref="K278:K280" si="128">K279</f>
        <v>50000</v>
      </c>
      <c r="L278" s="158">
        <f t="shared" ref="L278:L281" si="129">K278/J278*100</f>
        <v>100</v>
      </c>
      <c r="M278" s="135">
        <f>M279</f>
        <v>50000</v>
      </c>
      <c r="N278" s="159">
        <f t="shared" ref="N278:N307" si="130">M278/J278*100</f>
        <v>100</v>
      </c>
      <c r="O278" s="147"/>
      <c r="P278" s="147"/>
      <c r="Q278" s="147"/>
      <c r="R278" s="147"/>
      <c r="S278" s="147"/>
      <c r="T278" s="147"/>
      <c r="U278" s="147"/>
      <c r="V278" s="147"/>
      <c r="W278" s="147"/>
      <c r="X278" s="147"/>
      <c r="Y278" s="147"/>
      <c r="Z278" s="147"/>
      <c r="AA278" s="147"/>
      <c r="AB278" s="147"/>
      <c r="AC278" s="147"/>
      <c r="AD278" s="147"/>
      <c r="AE278" s="147"/>
      <c r="AF278" s="147"/>
      <c r="AG278" s="147"/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  <c r="BI278" s="147"/>
      <c r="BJ278" s="147"/>
      <c r="BK278" s="147"/>
      <c r="BL278" s="147"/>
      <c r="BM278" s="147"/>
      <c r="BN278" s="147"/>
      <c r="BO278" s="147"/>
      <c r="BP278" s="147"/>
      <c r="BQ278" s="147"/>
      <c r="BR278" s="147"/>
      <c r="BS278" s="147"/>
      <c r="BT278" s="147"/>
      <c r="BU278" s="147"/>
      <c r="BV278" s="147"/>
      <c r="BW278" s="147"/>
      <c r="BX278" s="147"/>
      <c r="BY278" s="147"/>
      <c r="BZ278" s="147"/>
      <c r="CA278" s="147"/>
      <c r="CB278" s="147"/>
      <c r="CC278" s="147"/>
      <c r="CD278" s="147"/>
      <c r="CE278" s="147"/>
      <c r="CF278" s="147"/>
    </row>
    <row r="279" spans="1:84" s="139" customFormat="1" ht="36.75" customHeight="1">
      <c r="A279" s="118" t="s">
        <v>57</v>
      </c>
      <c r="B279" s="39" t="s">
        <v>66</v>
      </c>
      <c r="C279" s="38" t="s">
        <v>198</v>
      </c>
      <c r="D279" s="132" t="s">
        <v>194</v>
      </c>
      <c r="E279" s="132" t="s">
        <v>154</v>
      </c>
      <c r="F279" s="133" t="s">
        <v>37</v>
      </c>
      <c r="G279" s="133" t="s">
        <v>197</v>
      </c>
      <c r="H279" s="134" t="s">
        <v>287</v>
      </c>
      <c r="I279" s="134"/>
      <c r="J279" s="135">
        <f>J280</f>
        <v>50000</v>
      </c>
      <c r="K279" s="135">
        <f t="shared" si="128"/>
        <v>50000</v>
      </c>
      <c r="L279" s="158">
        <f t="shared" si="129"/>
        <v>100</v>
      </c>
      <c r="M279" s="135">
        <f>M280</f>
        <v>50000</v>
      </c>
      <c r="N279" s="159">
        <f t="shared" si="130"/>
        <v>100</v>
      </c>
    </row>
    <row r="280" spans="1:84" s="139" customFormat="1" ht="72.75" customHeight="1">
      <c r="A280" s="74" t="s">
        <v>58</v>
      </c>
      <c r="B280" s="39" t="s">
        <v>66</v>
      </c>
      <c r="C280" s="38" t="s">
        <v>198</v>
      </c>
      <c r="D280" s="132" t="s">
        <v>194</v>
      </c>
      <c r="E280" s="132" t="s">
        <v>154</v>
      </c>
      <c r="F280" s="133" t="s">
        <v>37</v>
      </c>
      <c r="G280" s="133" t="s">
        <v>197</v>
      </c>
      <c r="H280" s="134" t="s">
        <v>286</v>
      </c>
      <c r="I280" s="134"/>
      <c r="J280" s="135">
        <f>J281</f>
        <v>50000</v>
      </c>
      <c r="K280" s="135">
        <f t="shared" si="128"/>
        <v>50000</v>
      </c>
      <c r="L280" s="158">
        <f t="shared" si="129"/>
        <v>100</v>
      </c>
      <c r="M280" s="135">
        <f>M281</f>
        <v>50000</v>
      </c>
      <c r="N280" s="159">
        <f t="shared" si="130"/>
        <v>100</v>
      </c>
    </row>
    <row r="281" spans="1:84" s="139" customFormat="1" ht="55.5" customHeight="1">
      <c r="A281" s="75" t="s">
        <v>264</v>
      </c>
      <c r="B281" s="39" t="s">
        <v>66</v>
      </c>
      <c r="C281" s="38" t="s">
        <v>198</v>
      </c>
      <c r="D281" s="132" t="s">
        <v>194</v>
      </c>
      <c r="E281" s="132" t="s">
        <v>154</v>
      </c>
      <c r="F281" s="133" t="s">
        <v>37</v>
      </c>
      <c r="G281" s="133" t="s">
        <v>197</v>
      </c>
      <c r="H281" s="134" t="s">
        <v>286</v>
      </c>
      <c r="I281" s="134" t="s">
        <v>74</v>
      </c>
      <c r="J281" s="135">
        <v>50000</v>
      </c>
      <c r="K281" s="135">
        <v>50000</v>
      </c>
      <c r="L281" s="158">
        <f t="shared" si="129"/>
        <v>100</v>
      </c>
      <c r="M281" s="135">
        <f>K281</f>
        <v>50000</v>
      </c>
      <c r="N281" s="159">
        <f t="shared" si="130"/>
        <v>100</v>
      </c>
    </row>
    <row r="282" spans="1:84" s="148" customFormat="1" ht="29.25" hidden="1" customHeight="1">
      <c r="A282" s="116" t="s">
        <v>278</v>
      </c>
      <c r="B282" s="39" t="s">
        <v>66</v>
      </c>
      <c r="C282" s="38" t="s">
        <v>198</v>
      </c>
      <c r="D282" s="132" t="s">
        <v>194</v>
      </c>
      <c r="E282" s="132" t="s">
        <v>60</v>
      </c>
      <c r="F282" s="133" t="s">
        <v>6</v>
      </c>
      <c r="G282" s="133" t="s">
        <v>192</v>
      </c>
      <c r="H282" s="134" t="s">
        <v>287</v>
      </c>
      <c r="I282" s="134"/>
      <c r="J282" s="135">
        <f>J283</f>
        <v>0</v>
      </c>
      <c r="K282" s="135">
        <f>K283</f>
        <v>0</v>
      </c>
      <c r="L282" s="158" t="e">
        <f>K282/J282*100</f>
        <v>#DIV/0!</v>
      </c>
      <c r="M282" s="135">
        <f>M283</f>
        <v>0</v>
      </c>
      <c r="N282" s="159" t="e">
        <f t="shared" si="130"/>
        <v>#DIV/0!</v>
      </c>
      <c r="O282" s="147"/>
      <c r="P282" s="147"/>
      <c r="Q282" s="147"/>
      <c r="R282" s="147"/>
      <c r="S282" s="147"/>
      <c r="T282" s="147"/>
      <c r="U282" s="147"/>
      <c r="V282" s="147"/>
      <c r="W282" s="147"/>
      <c r="X282" s="147"/>
      <c r="Y282" s="147"/>
      <c r="Z282" s="147"/>
      <c r="AA282" s="147"/>
      <c r="AB282" s="147"/>
      <c r="AC282" s="147"/>
      <c r="AD282" s="147"/>
      <c r="AE282" s="147"/>
      <c r="AF282" s="147"/>
      <c r="AG282" s="147"/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  <c r="BI282" s="147"/>
      <c r="BJ282" s="147"/>
      <c r="BK282" s="147"/>
      <c r="BL282" s="147"/>
      <c r="BM282" s="147"/>
      <c r="BN282" s="147"/>
      <c r="BO282" s="147"/>
      <c r="BP282" s="147"/>
      <c r="BQ282" s="147"/>
      <c r="BR282" s="147"/>
      <c r="BS282" s="147"/>
      <c r="BT282" s="147"/>
      <c r="BU282" s="147"/>
      <c r="BV282" s="147"/>
      <c r="BW282" s="147"/>
      <c r="BX282" s="147"/>
      <c r="BY282" s="147"/>
      <c r="BZ282" s="147"/>
      <c r="CA282" s="147"/>
      <c r="CB282" s="147"/>
      <c r="CC282" s="147"/>
      <c r="CD282" s="147"/>
      <c r="CE282" s="147"/>
      <c r="CF282" s="147"/>
    </row>
    <row r="283" spans="1:84" s="148" customFormat="1" ht="37.5" hidden="1" customHeight="1">
      <c r="A283" s="116" t="s">
        <v>279</v>
      </c>
      <c r="B283" s="39" t="s">
        <v>66</v>
      </c>
      <c r="C283" s="38" t="s">
        <v>198</v>
      </c>
      <c r="D283" s="132" t="s">
        <v>194</v>
      </c>
      <c r="E283" s="132" t="s">
        <v>60</v>
      </c>
      <c r="F283" s="133" t="s">
        <v>237</v>
      </c>
      <c r="G283" s="133" t="s">
        <v>192</v>
      </c>
      <c r="H283" s="134" t="s">
        <v>287</v>
      </c>
      <c r="I283" s="134"/>
      <c r="J283" s="135">
        <f>J285</f>
        <v>0</v>
      </c>
      <c r="K283" s="135">
        <f>K285</f>
        <v>0</v>
      </c>
      <c r="L283" s="158" t="e">
        <f>K283/J283*100</f>
        <v>#DIV/0!</v>
      </c>
      <c r="M283" s="135">
        <f>M285</f>
        <v>0</v>
      </c>
      <c r="N283" s="159" t="e">
        <f t="shared" si="130"/>
        <v>#DIV/0!</v>
      </c>
      <c r="O283" s="147"/>
      <c r="P283" s="147"/>
      <c r="Q283" s="147"/>
      <c r="R283" s="147"/>
      <c r="S283" s="147"/>
      <c r="T283" s="147"/>
      <c r="U283" s="147"/>
      <c r="V283" s="147"/>
      <c r="W283" s="147"/>
      <c r="X283" s="147"/>
      <c r="Y283" s="147"/>
      <c r="Z283" s="147"/>
      <c r="AA283" s="147"/>
      <c r="AB283" s="147"/>
      <c r="AC283" s="147"/>
      <c r="AD283" s="147"/>
      <c r="AE283" s="147"/>
      <c r="AF283" s="147"/>
      <c r="AG283" s="147"/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  <c r="BI283" s="147"/>
      <c r="BJ283" s="147"/>
      <c r="BK283" s="147"/>
      <c r="BL283" s="147"/>
      <c r="BM283" s="147"/>
      <c r="BN283" s="147"/>
      <c r="BO283" s="147"/>
      <c r="BP283" s="147"/>
      <c r="BQ283" s="147"/>
      <c r="BR283" s="147"/>
      <c r="BS283" s="147"/>
      <c r="BT283" s="147"/>
      <c r="BU283" s="147"/>
      <c r="BV283" s="147"/>
      <c r="BW283" s="147"/>
      <c r="BX283" s="147"/>
      <c r="BY283" s="147"/>
      <c r="BZ283" s="147"/>
      <c r="CA283" s="147"/>
      <c r="CB283" s="147"/>
      <c r="CC283" s="147"/>
      <c r="CD283" s="147"/>
      <c r="CE283" s="147"/>
      <c r="CF283" s="147"/>
    </row>
    <row r="284" spans="1:84" s="148" customFormat="1" ht="38.25" hidden="1" customHeight="1">
      <c r="A284" s="116" t="s">
        <v>280</v>
      </c>
      <c r="B284" s="39" t="s">
        <v>66</v>
      </c>
      <c r="C284" s="38" t="s">
        <v>198</v>
      </c>
      <c r="D284" s="132" t="s">
        <v>194</v>
      </c>
      <c r="E284" s="132" t="s">
        <v>60</v>
      </c>
      <c r="F284" s="133" t="s">
        <v>237</v>
      </c>
      <c r="G284" s="133" t="s">
        <v>193</v>
      </c>
      <c r="H284" s="134" t="s">
        <v>287</v>
      </c>
      <c r="I284" s="134"/>
      <c r="J284" s="135">
        <f>J286</f>
        <v>0</v>
      </c>
      <c r="K284" s="135">
        <f>K286</f>
        <v>0</v>
      </c>
      <c r="L284" s="158" t="e">
        <f>K284/J284*100</f>
        <v>#DIV/0!</v>
      </c>
      <c r="M284" s="135">
        <f>M286</f>
        <v>0</v>
      </c>
      <c r="N284" s="159" t="e">
        <f t="shared" si="130"/>
        <v>#DIV/0!</v>
      </c>
      <c r="O284" s="147"/>
      <c r="P284" s="147"/>
      <c r="Q284" s="147"/>
      <c r="R284" s="147"/>
      <c r="S284" s="147"/>
      <c r="T284" s="147"/>
      <c r="U284" s="147"/>
      <c r="V284" s="147"/>
      <c r="W284" s="147"/>
      <c r="X284" s="147"/>
      <c r="Y284" s="147"/>
      <c r="Z284" s="147"/>
      <c r="AA284" s="147"/>
      <c r="AB284" s="147"/>
      <c r="AC284" s="147"/>
      <c r="AD284" s="147"/>
      <c r="AE284" s="147"/>
      <c r="AF284" s="147"/>
      <c r="AG284" s="147"/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  <c r="BI284" s="147"/>
      <c r="BJ284" s="147"/>
      <c r="BK284" s="147"/>
      <c r="BL284" s="147"/>
      <c r="BM284" s="147"/>
      <c r="BN284" s="147"/>
      <c r="BO284" s="147"/>
      <c r="BP284" s="147"/>
      <c r="BQ284" s="147"/>
      <c r="BR284" s="147"/>
      <c r="BS284" s="147"/>
      <c r="BT284" s="147"/>
      <c r="BU284" s="147"/>
      <c r="BV284" s="147"/>
      <c r="BW284" s="147"/>
      <c r="BX284" s="147"/>
      <c r="BY284" s="147"/>
      <c r="BZ284" s="147"/>
      <c r="CA284" s="147"/>
      <c r="CB284" s="147"/>
      <c r="CC284" s="147"/>
      <c r="CD284" s="147"/>
      <c r="CE284" s="147"/>
      <c r="CF284" s="147"/>
    </row>
    <row r="285" spans="1:84" s="139" customFormat="1" ht="25.5" hidden="1" customHeight="1">
      <c r="A285" s="74" t="s">
        <v>416</v>
      </c>
      <c r="B285" s="39" t="s">
        <v>66</v>
      </c>
      <c r="C285" s="38" t="s">
        <v>198</v>
      </c>
      <c r="D285" s="132" t="s">
        <v>194</v>
      </c>
      <c r="E285" s="132" t="s">
        <v>60</v>
      </c>
      <c r="F285" s="133" t="s">
        <v>237</v>
      </c>
      <c r="G285" s="133" t="s">
        <v>193</v>
      </c>
      <c r="H285" s="134" t="s">
        <v>315</v>
      </c>
      <c r="I285" s="134"/>
      <c r="J285" s="135">
        <f>J286</f>
        <v>0</v>
      </c>
      <c r="K285" s="135">
        <f>K286</f>
        <v>0</v>
      </c>
      <c r="L285" s="158" t="e">
        <f>K285/J285*100</f>
        <v>#DIV/0!</v>
      </c>
      <c r="M285" s="135">
        <f>M286</f>
        <v>0</v>
      </c>
      <c r="N285" s="159" t="e">
        <f t="shared" si="130"/>
        <v>#DIV/0!</v>
      </c>
    </row>
    <row r="286" spans="1:84" s="139" customFormat="1" ht="55.5" hidden="1" customHeight="1">
      <c r="A286" s="75" t="s">
        <v>264</v>
      </c>
      <c r="B286" s="39" t="s">
        <v>66</v>
      </c>
      <c r="C286" s="38" t="s">
        <v>198</v>
      </c>
      <c r="D286" s="132" t="s">
        <v>194</v>
      </c>
      <c r="E286" s="132" t="s">
        <v>60</v>
      </c>
      <c r="F286" s="133" t="s">
        <v>237</v>
      </c>
      <c r="G286" s="133" t="s">
        <v>193</v>
      </c>
      <c r="H286" s="134" t="s">
        <v>315</v>
      </c>
      <c r="I286" s="134" t="s">
        <v>74</v>
      </c>
      <c r="J286" s="135">
        <v>0</v>
      </c>
      <c r="K286" s="135">
        <v>0</v>
      </c>
      <c r="L286" s="158" t="e">
        <f>K286/J286*100</f>
        <v>#DIV/0!</v>
      </c>
      <c r="M286" s="135">
        <f>K286</f>
        <v>0</v>
      </c>
      <c r="N286" s="159" t="e">
        <f t="shared" si="130"/>
        <v>#DIV/0!</v>
      </c>
    </row>
    <row r="287" spans="1:84" s="139" customFormat="1" ht="24.75" customHeight="1">
      <c r="A287" s="184" t="s">
        <v>454</v>
      </c>
      <c r="B287" s="39" t="s">
        <v>66</v>
      </c>
      <c r="C287" s="38" t="s">
        <v>198</v>
      </c>
      <c r="D287" s="132" t="s">
        <v>195</v>
      </c>
      <c r="E287" s="132"/>
      <c r="F287" s="133"/>
      <c r="G287" s="133"/>
      <c r="H287" s="134"/>
      <c r="I287" s="134"/>
      <c r="J287" s="135">
        <f>J288</f>
        <v>1302780.74</v>
      </c>
      <c r="K287" s="135">
        <f t="shared" ref="J287:K291" si="131">K288</f>
        <v>1283997.77</v>
      </c>
      <c r="L287" s="158">
        <f t="shared" ref="L287:L292" si="132">K287/J287*100</f>
        <v>98.558240122585786</v>
      </c>
      <c r="M287" s="135">
        <f t="shared" ref="M287:M292" si="133">K287</f>
        <v>1283997.77</v>
      </c>
      <c r="N287" s="159">
        <f t="shared" si="130"/>
        <v>98.558240122585786</v>
      </c>
    </row>
    <row r="288" spans="1:84" s="139" customFormat="1" ht="84" customHeight="1">
      <c r="A288" s="184" t="s">
        <v>455</v>
      </c>
      <c r="B288" s="39" t="s">
        <v>66</v>
      </c>
      <c r="C288" s="38" t="s">
        <v>198</v>
      </c>
      <c r="D288" s="132" t="s">
        <v>195</v>
      </c>
      <c r="E288" s="132" t="s">
        <v>154</v>
      </c>
      <c r="F288" s="133" t="s">
        <v>6</v>
      </c>
      <c r="G288" s="133" t="s">
        <v>192</v>
      </c>
      <c r="H288" s="134" t="s">
        <v>287</v>
      </c>
      <c r="I288" s="134"/>
      <c r="J288" s="135">
        <f>J289</f>
        <v>1302780.74</v>
      </c>
      <c r="K288" s="135">
        <f t="shared" si="131"/>
        <v>1283997.77</v>
      </c>
      <c r="L288" s="158">
        <f t="shared" si="132"/>
        <v>98.558240122585786</v>
      </c>
      <c r="M288" s="135">
        <f t="shared" si="133"/>
        <v>1283997.77</v>
      </c>
      <c r="N288" s="159">
        <f t="shared" si="130"/>
        <v>98.558240122585786</v>
      </c>
    </row>
    <row r="289" spans="1:14" s="139" customFormat="1" ht="99.75" customHeight="1">
      <c r="A289" s="184" t="s">
        <v>456</v>
      </c>
      <c r="B289" s="39" t="s">
        <v>66</v>
      </c>
      <c r="C289" s="38" t="s">
        <v>198</v>
      </c>
      <c r="D289" s="132" t="s">
        <v>195</v>
      </c>
      <c r="E289" s="132" t="s">
        <v>154</v>
      </c>
      <c r="F289" s="133" t="s">
        <v>71</v>
      </c>
      <c r="G289" s="133" t="s">
        <v>192</v>
      </c>
      <c r="H289" s="134" t="s">
        <v>287</v>
      </c>
      <c r="I289" s="134"/>
      <c r="J289" s="135">
        <f>J290</f>
        <v>1302780.74</v>
      </c>
      <c r="K289" s="135">
        <f t="shared" si="131"/>
        <v>1283997.77</v>
      </c>
      <c r="L289" s="158">
        <f t="shared" si="132"/>
        <v>98.558240122585786</v>
      </c>
      <c r="M289" s="135">
        <f t="shared" si="133"/>
        <v>1283997.77</v>
      </c>
      <c r="N289" s="159">
        <f t="shared" si="130"/>
        <v>98.558240122585786</v>
      </c>
    </row>
    <row r="290" spans="1:14" s="139" customFormat="1" ht="79.5" customHeight="1">
      <c r="A290" s="184" t="s">
        <v>457</v>
      </c>
      <c r="B290" s="39" t="s">
        <v>66</v>
      </c>
      <c r="C290" s="38" t="s">
        <v>198</v>
      </c>
      <c r="D290" s="132" t="s">
        <v>195</v>
      </c>
      <c r="E290" s="132" t="s">
        <v>154</v>
      </c>
      <c r="F290" s="133" t="s">
        <v>71</v>
      </c>
      <c r="G290" s="133" t="s">
        <v>193</v>
      </c>
      <c r="H290" s="134" t="s">
        <v>287</v>
      </c>
      <c r="I290" s="134"/>
      <c r="J290" s="135">
        <f t="shared" si="131"/>
        <v>1302780.74</v>
      </c>
      <c r="K290" s="135">
        <f t="shared" si="131"/>
        <v>1283997.77</v>
      </c>
      <c r="L290" s="158">
        <f t="shared" si="132"/>
        <v>98.558240122585786</v>
      </c>
      <c r="M290" s="135">
        <f t="shared" si="133"/>
        <v>1283997.77</v>
      </c>
      <c r="N290" s="159">
        <f t="shared" si="130"/>
        <v>98.558240122585786</v>
      </c>
    </row>
    <row r="291" spans="1:14" s="139" customFormat="1" ht="174" customHeight="1">
      <c r="A291" s="184" t="s">
        <v>310</v>
      </c>
      <c r="B291" s="39" t="s">
        <v>66</v>
      </c>
      <c r="C291" s="38" t="s">
        <v>198</v>
      </c>
      <c r="D291" s="132" t="s">
        <v>195</v>
      </c>
      <c r="E291" s="132" t="s">
        <v>154</v>
      </c>
      <c r="F291" s="133" t="s">
        <v>71</v>
      </c>
      <c r="G291" s="133" t="s">
        <v>193</v>
      </c>
      <c r="H291" s="134" t="s">
        <v>503</v>
      </c>
      <c r="I291" s="134"/>
      <c r="J291" s="135">
        <f t="shared" si="131"/>
        <v>1302780.74</v>
      </c>
      <c r="K291" s="135">
        <f t="shared" si="131"/>
        <v>1283997.77</v>
      </c>
      <c r="L291" s="158">
        <f t="shared" si="132"/>
        <v>98.558240122585786</v>
      </c>
      <c r="M291" s="135">
        <f t="shared" si="133"/>
        <v>1283997.77</v>
      </c>
      <c r="N291" s="159">
        <f t="shared" si="130"/>
        <v>98.558240122585786</v>
      </c>
    </row>
    <row r="292" spans="1:14" s="139" customFormat="1" ht="55.5" customHeight="1">
      <c r="A292" s="75" t="s">
        <v>264</v>
      </c>
      <c r="B292" s="39" t="s">
        <v>66</v>
      </c>
      <c r="C292" s="38" t="s">
        <v>198</v>
      </c>
      <c r="D292" s="132" t="s">
        <v>195</v>
      </c>
      <c r="E292" s="132" t="s">
        <v>154</v>
      </c>
      <c r="F292" s="133" t="s">
        <v>71</v>
      </c>
      <c r="G292" s="133" t="s">
        <v>193</v>
      </c>
      <c r="H292" s="134" t="s">
        <v>503</v>
      </c>
      <c r="I292" s="134" t="s">
        <v>74</v>
      </c>
      <c r="J292" s="135">
        <v>1302780.74</v>
      </c>
      <c r="K292" s="135">
        <v>1283997.77</v>
      </c>
      <c r="L292" s="158">
        <f t="shared" si="132"/>
        <v>98.558240122585786</v>
      </c>
      <c r="M292" s="135">
        <f t="shared" si="133"/>
        <v>1283997.77</v>
      </c>
      <c r="N292" s="159">
        <f t="shared" si="130"/>
        <v>98.558240122585786</v>
      </c>
    </row>
    <row r="293" spans="1:14" s="21" customFormat="1" ht="26.25" customHeight="1">
      <c r="A293" s="36" t="s">
        <v>75</v>
      </c>
      <c r="B293" s="39" t="s">
        <v>66</v>
      </c>
      <c r="C293" s="37" t="s">
        <v>199</v>
      </c>
      <c r="D293" s="132" t="s">
        <v>192</v>
      </c>
      <c r="E293" s="132"/>
      <c r="F293" s="133"/>
      <c r="G293" s="133"/>
      <c r="H293" s="134"/>
      <c r="I293" s="134"/>
      <c r="J293" s="135">
        <f t="shared" ref="J293:M294" si="134">J294</f>
        <v>49407.8</v>
      </c>
      <c r="K293" s="135">
        <f t="shared" si="134"/>
        <v>49407.8</v>
      </c>
      <c r="L293" s="158">
        <f t="shared" ref="L293:L302" si="135">K293/J293*100</f>
        <v>100</v>
      </c>
      <c r="M293" s="135">
        <f t="shared" si="134"/>
        <v>49407.8</v>
      </c>
      <c r="N293" s="159">
        <f t="shared" si="130"/>
        <v>100</v>
      </c>
    </row>
    <row r="294" spans="1:14" s="21" customFormat="1" ht="27" customHeight="1">
      <c r="A294" s="76" t="s">
        <v>257</v>
      </c>
      <c r="B294" s="39" t="s">
        <v>66</v>
      </c>
      <c r="C294" s="37" t="s">
        <v>199</v>
      </c>
      <c r="D294" s="132" t="s">
        <v>193</v>
      </c>
      <c r="E294" s="132"/>
      <c r="F294" s="133"/>
      <c r="G294" s="133"/>
      <c r="H294" s="134"/>
      <c r="I294" s="134"/>
      <c r="J294" s="135">
        <f>J295</f>
        <v>49407.8</v>
      </c>
      <c r="K294" s="135">
        <f t="shared" si="134"/>
        <v>49407.8</v>
      </c>
      <c r="L294" s="158">
        <f t="shared" si="135"/>
        <v>100</v>
      </c>
      <c r="M294" s="135">
        <f t="shared" si="134"/>
        <v>49407.8</v>
      </c>
      <c r="N294" s="159">
        <f t="shared" si="130"/>
        <v>100</v>
      </c>
    </row>
    <row r="295" spans="1:14" s="21" customFormat="1" ht="100.5" customHeight="1">
      <c r="A295" s="101" t="s">
        <v>433</v>
      </c>
      <c r="B295" s="39" t="s">
        <v>66</v>
      </c>
      <c r="C295" s="37" t="s">
        <v>199</v>
      </c>
      <c r="D295" s="132" t="s">
        <v>193</v>
      </c>
      <c r="E295" s="132" t="s">
        <v>154</v>
      </c>
      <c r="F295" s="133" t="s">
        <v>6</v>
      </c>
      <c r="G295" s="133" t="s">
        <v>192</v>
      </c>
      <c r="H295" s="134" t="s">
        <v>287</v>
      </c>
      <c r="I295" s="134"/>
      <c r="J295" s="135">
        <f>J296+J304</f>
        <v>49407.8</v>
      </c>
      <c r="K295" s="135">
        <f>K296+K304</f>
        <v>49407.8</v>
      </c>
      <c r="L295" s="158">
        <f t="shared" si="135"/>
        <v>100</v>
      </c>
      <c r="M295" s="135">
        <f>M296+M304</f>
        <v>49407.8</v>
      </c>
      <c r="N295" s="159">
        <f t="shared" si="130"/>
        <v>100</v>
      </c>
    </row>
    <row r="296" spans="1:14" s="21" customFormat="1" ht="57.75" customHeight="1">
      <c r="A296" s="116" t="s">
        <v>437</v>
      </c>
      <c r="B296" s="39" t="s">
        <v>66</v>
      </c>
      <c r="C296" s="37" t="s">
        <v>199</v>
      </c>
      <c r="D296" s="132" t="s">
        <v>193</v>
      </c>
      <c r="E296" s="132" t="s">
        <v>154</v>
      </c>
      <c r="F296" s="133" t="s">
        <v>46</v>
      </c>
      <c r="G296" s="133" t="s">
        <v>192</v>
      </c>
      <c r="H296" s="134" t="s">
        <v>287</v>
      </c>
      <c r="I296" s="134"/>
      <c r="J296" s="135">
        <f>J297</f>
        <v>44407.8</v>
      </c>
      <c r="K296" s="135">
        <f t="shared" ref="K296:M296" si="136">K297</f>
        <v>44407.8</v>
      </c>
      <c r="L296" s="158">
        <f t="shared" si="135"/>
        <v>100</v>
      </c>
      <c r="M296" s="135">
        <f t="shared" si="136"/>
        <v>44407.8</v>
      </c>
      <c r="N296" s="159">
        <f t="shared" si="130"/>
        <v>100</v>
      </c>
    </row>
    <row r="297" spans="1:14" s="21" customFormat="1" ht="94.5" customHeight="1">
      <c r="A297" s="115" t="s">
        <v>47</v>
      </c>
      <c r="B297" s="39" t="s">
        <v>66</v>
      </c>
      <c r="C297" s="37" t="s">
        <v>199</v>
      </c>
      <c r="D297" s="132" t="s">
        <v>193</v>
      </c>
      <c r="E297" s="132" t="s">
        <v>154</v>
      </c>
      <c r="F297" s="133" t="s">
        <v>46</v>
      </c>
      <c r="G297" s="133" t="s">
        <v>193</v>
      </c>
      <c r="H297" s="134" t="s">
        <v>287</v>
      </c>
      <c r="I297" s="134"/>
      <c r="J297" s="135">
        <f>J298+J300</f>
        <v>44407.8</v>
      </c>
      <c r="K297" s="135">
        <f>K298+K300</f>
        <v>44407.8</v>
      </c>
      <c r="L297" s="158">
        <f t="shared" si="135"/>
        <v>100</v>
      </c>
      <c r="M297" s="135">
        <f>M298+M300</f>
        <v>44407.8</v>
      </c>
      <c r="N297" s="159">
        <f t="shared" si="130"/>
        <v>100</v>
      </c>
    </row>
    <row r="298" spans="1:14" s="21" customFormat="1" ht="56.25" hidden="1" customHeight="1">
      <c r="A298" s="115" t="s">
        <v>431</v>
      </c>
      <c r="B298" s="39" t="s">
        <v>66</v>
      </c>
      <c r="C298" s="37" t="s">
        <v>199</v>
      </c>
      <c r="D298" s="132" t="s">
        <v>193</v>
      </c>
      <c r="E298" s="132" t="s">
        <v>154</v>
      </c>
      <c r="F298" s="133" t="s">
        <v>46</v>
      </c>
      <c r="G298" s="133" t="s">
        <v>193</v>
      </c>
      <c r="H298" s="134" t="s">
        <v>286</v>
      </c>
      <c r="I298" s="134"/>
      <c r="J298" s="135">
        <f>J299</f>
        <v>0</v>
      </c>
      <c r="K298" s="135">
        <f>K299</f>
        <v>0</v>
      </c>
      <c r="L298" s="158" t="e">
        <f t="shared" ref="L298:L299" si="137">K298/J298*100</f>
        <v>#DIV/0!</v>
      </c>
      <c r="M298" s="135">
        <f>M299</f>
        <v>0</v>
      </c>
      <c r="N298" s="159" t="e">
        <f t="shared" ref="N298:N299" si="138">M298/J298*100</f>
        <v>#DIV/0!</v>
      </c>
    </row>
    <row r="299" spans="1:14" s="21" customFormat="1" ht="60" hidden="1" customHeight="1">
      <c r="A299" s="140" t="s">
        <v>22</v>
      </c>
      <c r="B299" s="39" t="s">
        <v>66</v>
      </c>
      <c r="C299" s="37" t="s">
        <v>199</v>
      </c>
      <c r="D299" s="132" t="s">
        <v>193</v>
      </c>
      <c r="E299" s="132" t="s">
        <v>154</v>
      </c>
      <c r="F299" s="133" t="s">
        <v>46</v>
      </c>
      <c r="G299" s="133" t="s">
        <v>193</v>
      </c>
      <c r="H299" s="134" t="s">
        <v>286</v>
      </c>
      <c r="I299" s="134" t="s">
        <v>8</v>
      </c>
      <c r="J299" s="135">
        <v>0</v>
      </c>
      <c r="K299" s="135">
        <v>0</v>
      </c>
      <c r="L299" s="158" t="e">
        <f t="shared" si="137"/>
        <v>#DIV/0!</v>
      </c>
      <c r="M299" s="135">
        <f>K299</f>
        <v>0</v>
      </c>
      <c r="N299" s="159" t="e">
        <f t="shared" si="138"/>
        <v>#DIV/0!</v>
      </c>
    </row>
    <row r="300" spans="1:14" s="21" customFormat="1" ht="78" customHeight="1">
      <c r="A300" s="115" t="s">
        <v>48</v>
      </c>
      <c r="B300" s="39" t="s">
        <v>66</v>
      </c>
      <c r="C300" s="37" t="s">
        <v>199</v>
      </c>
      <c r="D300" s="132" t="s">
        <v>193</v>
      </c>
      <c r="E300" s="132" t="s">
        <v>154</v>
      </c>
      <c r="F300" s="133" t="s">
        <v>46</v>
      </c>
      <c r="G300" s="133" t="s">
        <v>193</v>
      </c>
      <c r="H300" s="134" t="s">
        <v>303</v>
      </c>
      <c r="I300" s="134"/>
      <c r="J300" s="135">
        <f>SUM(J301:J303)</f>
        <v>44407.8</v>
      </c>
      <c r="K300" s="135">
        <f>SUM(K301:K303)</f>
        <v>44407.8</v>
      </c>
      <c r="L300" s="158">
        <f t="shared" si="135"/>
        <v>100</v>
      </c>
      <c r="M300" s="135">
        <f>SUM(M301:M303)</f>
        <v>44407.8</v>
      </c>
      <c r="N300" s="159">
        <f t="shared" si="130"/>
        <v>100</v>
      </c>
    </row>
    <row r="301" spans="1:14" s="21" customFormat="1" ht="39.75" customHeight="1">
      <c r="A301" s="102" t="s">
        <v>29</v>
      </c>
      <c r="B301" s="39" t="s">
        <v>66</v>
      </c>
      <c r="C301" s="37" t="s">
        <v>199</v>
      </c>
      <c r="D301" s="132" t="s">
        <v>193</v>
      </c>
      <c r="E301" s="132" t="s">
        <v>154</v>
      </c>
      <c r="F301" s="133" t="s">
        <v>46</v>
      </c>
      <c r="G301" s="133" t="s">
        <v>193</v>
      </c>
      <c r="H301" s="134" t="s">
        <v>303</v>
      </c>
      <c r="I301" s="134" t="s">
        <v>80</v>
      </c>
      <c r="J301" s="135">
        <v>34800</v>
      </c>
      <c r="K301" s="135">
        <v>34800</v>
      </c>
      <c r="L301" s="158">
        <f t="shared" ref="L301" si="139">K301/J301*100</f>
        <v>100</v>
      </c>
      <c r="M301" s="135">
        <f>K301</f>
        <v>34800</v>
      </c>
      <c r="N301" s="159">
        <f t="shared" ref="N301" si="140">M301/J301*100</f>
        <v>100</v>
      </c>
    </row>
    <row r="302" spans="1:14" s="21" customFormat="1" ht="62.25" customHeight="1">
      <c r="A302" s="140" t="s">
        <v>22</v>
      </c>
      <c r="B302" s="39" t="s">
        <v>66</v>
      </c>
      <c r="C302" s="37" t="s">
        <v>199</v>
      </c>
      <c r="D302" s="132" t="s">
        <v>193</v>
      </c>
      <c r="E302" s="132" t="s">
        <v>154</v>
      </c>
      <c r="F302" s="133" t="s">
        <v>46</v>
      </c>
      <c r="G302" s="133" t="s">
        <v>193</v>
      </c>
      <c r="H302" s="134" t="s">
        <v>303</v>
      </c>
      <c r="I302" s="134" t="s">
        <v>8</v>
      </c>
      <c r="J302" s="135">
        <v>107.8</v>
      </c>
      <c r="K302" s="135">
        <v>107.8</v>
      </c>
      <c r="L302" s="158">
        <f t="shared" si="135"/>
        <v>100</v>
      </c>
      <c r="M302" s="135">
        <f>K302</f>
        <v>107.8</v>
      </c>
      <c r="N302" s="159">
        <f t="shared" si="130"/>
        <v>100</v>
      </c>
    </row>
    <row r="303" spans="1:14" s="21" customFormat="1" ht="23.25" customHeight="1">
      <c r="A303" s="140" t="s">
        <v>312</v>
      </c>
      <c r="B303" s="39" t="s">
        <v>66</v>
      </c>
      <c r="C303" s="37" t="s">
        <v>199</v>
      </c>
      <c r="D303" s="132" t="s">
        <v>193</v>
      </c>
      <c r="E303" s="132" t="s">
        <v>154</v>
      </c>
      <c r="F303" s="133" t="s">
        <v>46</v>
      </c>
      <c r="G303" s="133" t="s">
        <v>193</v>
      </c>
      <c r="H303" s="134" t="s">
        <v>303</v>
      </c>
      <c r="I303" s="134" t="s">
        <v>311</v>
      </c>
      <c r="J303" s="135">
        <v>9500</v>
      </c>
      <c r="K303" s="135">
        <v>9500</v>
      </c>
      <c r="L303" s="158">
        <f t="shared" ref="L303" si="141">K303/J303*100</f>
        <v>100</v>
      </c>
      <c r="M303" s="135">
        <f>K303</f>
        <v>9500</v>
      </c>
      <c r="N303" s="159">
        <f t="shared" ref="N303" si="142">M303/J303*100</f>
        <v>100</v>
      </c>
    </row>
    <row r="304" spans="1:14" s="139" customFormat="1" ht="95.25" customHeight="1">
      <c r="A304" s="116" t="s">
        <v>436</v>
      </c>
      <c r="B304" s="39" t="s">
        <v>66</v>
      </c>
      <c r="C304" s="37" t="s">
        <v>199</v>
      </c>
      <c r="D304" s="132" t="s">
        <v>193</v>
      </c>
      <c r="E304" s="132" t="s">
        <v>154</v>
      </c>
      <c r="F304" s="133" t="s">
        <v>37</v>
      </c>
      <c r="G304" s="133" t="s">
        <v>192</v>
      </c>
      <c r="H304" s="134" t="s">
        <v>287</v>
      </c>
      <c r="I304" s="134"/>
      <c r="J304" s="135">
        <f t="shared" ref="J304:M306" si="143">J305</f>
        <v>5000</v>
      </c>
      <c r="K304" s="135">
        <f t="shared" si="143"/>
        <v>5000</v>
      </c>
      <c r="L304" s="158">
        <f t="shared" ref="L304:L307" si="144">K304/J304*100</f>
        <v>100</v>
      </c>
      <c r="M304" s="135">
        <f t="shared" si="143"/>
        <v>5000</v>
      </c>
      <c r="N304" s="159">
        <f t="shared" si="130"/>
        <v>100</v>
      </c>
    </row>
    <row r="305" spans="1:14" s="139" customFormat="1" ht="61.5" customHeight="1">
      <c r="A305" s="118" t="s">
        <v>55</v>
      </c>
      <c r="B305" s="39" t="s">
        <v>66</v>
      </c>
      <c r="C305" s="37" t="s">
        <v>199</v>
      </c>
      <c r="D305" s="132" t="s">
        <v>193</v>
      </c>
      <c r="E305" s="132" t="s">
        <v>154</v>
      </c>
      <c r="F305" s="133" t="s">
        <v>37</v>
      </c>
      <c r="G305" s="133" t="s">
        <v>193</v>
      </c>
      <c r="H305" s="134" t="s">
        <v>287</v>
      </c>
      <c r="I305" s="134"/>
      <c r="J305" s="135">
        <f t="shared" si="143"/>
        <v>5000</v>
      </c>
      <c r="K305" s="135">
        <f t="shared" si="143"/>
        <v>5000</v>
      </c>
      <c r="L305" s="158">
        <f t="shared" si="144"/>
        <v>100</v>
      </c>
      <c r="M305" s="135">
        <f t="shared" si="143"/>
        <v>5000</v>
      </c>
      <c r="N305" s="159">
        <f t="shared" si="130"/>
        <v>100</v>
      </c>
    </row>
    <row r="306" spans="1:14" s="139" customFormat="1" ht="69.75" customHeight="1">
      <c r="A306" s="74" t="s">
        <v>56</v>
      </c>
      <c r="B306" s="39" t="s">
        <v>66</v>
      </c>
      <c r="C306" s="37" t="s">
        <v>199</v>
      </c>
      <c r="D306" s="132" t="s">
        <v>193</v>
      </c>
      <c r="E306" s="132" t="s">
        <v>154</v>
      </c>
      <c r="F306" s="133" t="s">
        <v>37</v>
      </c>
      <c r="G306" s="133" t="s">
        <v>193</v>
      </c>
      <c r="H306" s="134" t="s">
        <v>286</v>
      </c>
      <c r="I306" s="134"/>
      <c r="J306" s="135">
        <f t="shared" si="143"/>
        <v>5000</v>
      </c>
      <c r="K306" s="135">
        <f t="shared" si="143"/>
        <v>5000</v>
      </c>
      <c r="L306" s="158">
        <f t="shared" si="144"/>
        <v>100</v>
      </c>
      <c r="M306" s="135">
        <f t="shared" si="143"/>
        <v>5000</v>
      </c>
      <c r="N306" s="159">
        <f t="shared" si="130"/>
        <v>100</v>
      </c>
    </row>
    <row r="307" spans="1:14" s="139" customFormat="1" ht="23.25" customHeight="1">
      <c r="A307" s="140" t="s">
        <v>312</v>
      </c>
      <c r="B307" s="39" t="s">
        <v>66</v>
      </c>
      <c r="C307" s="37" t="s">
        <v>199</v>
      </c>
      <c r="D307" s="132" t="s">
        <v>193</v>
      </c>
      <c r="E307" s="132" t="s">
        <v>154</v>
      </c>
      <c r="F307" s="133" t="s">
        <v>37</v>
      </c>
      <c r="G307" s="133" t="s">
        <v>193</v>
      </c>
      <c r="H307" s="134" t="s">
        <v>286</v>
      </c>
      <c r="I307" s="134" t="s">
        <v>311</v>
      </c>
      <c r="J307" s="135">
        <v>5000</v>
      </c>
      <c r="K307" s="158">
        <f>J307</f>
        <v>5000</v>
      </c>
      <c r="L307" s="158">
        <f t="shared" si="144"/>
        <v>100</v>
      </c>
      <c r="M307" s="158">
        <f>K307</f>
        <v>5000</v>
      </c>
      <c r="N307" s="159">
        <f t="shared" si="130"/>
        <v>100</v>
      </c>
    </row>
    <row r="308" spans="1:14" s="9" customFormat="1" ht="32.25" customHeight="1">
      <c r="A308" s="149" t="s">
        <v>76</v>
      </c>
      <c r="B308" s="149"/>
      <c r="C308" s="149"/>
      <c r="D308" s="150"/>
      <c r="E308" s="150"/>
      <c r="F308" s="151"/>
      <c r="G308" s="151"/>
      <c r="H308" s="152"/>
      <c r="I308" s="152"/>
      <c r="J308" s="153">
        <f>J11</f>
        <v>29894242.859999999</v>
      </c>
      <c r="K308" s="153">
        <f>K11</f>
        <v>29823841.149999999</v>
      </c>
      <c r="L308" s="153">
        <f>L11</f>
        <v>99.764497430727033</v>
      </c>
      <c r="M308" s="153">
        <f>M11</f>
        <v>29823841.149999999</v>
      </c>
      <c r="N308" s="153">
        <f>N11</f>
        <v>99.764497430727033</v>
      </c>
    </row>
    <row r="309" spans="1:14">
      <c r="J309" s="154"/>
      <c r="K309" s="154"/>
      <c r="L309" s="154"/>
    </row>
  </sheetData>
  <autoFilter ref="A10:N308">
    <filterColumn colId="4"/>
    <filterColumn colId="5"/>
    <filterColumn colId="6"/>
  </autoFilter>
  <mergeCells count="14">
    <mergeCell ref="A6:N6"/>
    <mergeCell ref="E9:H9"/>
    <mergeCell ref="A8:A9"/>
    <mergeCell ref="A7:L7"/>
    <mergeCell ref="B8:I8"/>
    <mergeCell ref="J8:J9"/>
    <mergeCell ref="K8:L8"/>
    <mergeCell ref="M8:N8"/>
    <mergeCell ref="A5:N5"/>
    <mergeCell ref="M1:N1"/>
    <mergeCell ref="A4:N4"/>
    <mergeCell ref="K1:L1"/>
    <mergeCell ref="L2:N2"/>
    <mergeCell ref="L3:N3"/>
  </mergeCells>
  <phoneticPr fontId="3" type="noConversion"/>
  <pageMargins left="0.31496062992125984" right="7.874015748031496E-2" top="0.43307086614173229" bottom="0.19685039370078741" header="0.39370078740157483" footer="0.19685039370078741"/>
  <pageSetup paperSize="9" scale="49" orientation="portrait" r:id="rId1"/>
  <headerFooter alignWithMargins="0"/>
  <rowBreaks count="5" manualBreakCount="5">
    <brk id="26" max="13" man="1"/>
    <brk id="69" max="13" man="1"/>
    <brk id="126" max="13" man="1"/>
    <brk id="164" max="13" man="1"/>
    <brk id="257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B1:M415"/>
  <sheetViews>
    <sheetView showGridLines="0" view="pageBreakPreview" zoomScale="75" zoomScaleNormal="75" zoomScaleSheetLayoutView="75" workbookViewId="0">
      <selection activeCell="J3" sqref="J3:M3"/>
    </sheetView>
  </sheetViews>
  <sheetFormatPr defaultColWidth="10.6640625" defaultRowHeight="18.75"/>
  <cols>
    <col min="1" max="1" width="2.83203125" style="80" customWidth="1"/>
    <col min="2" max="2" width="7.5" style="121" customWidth="1"/>
    <col min="3" max="3" width="108.33203125" style="121" customWidth="1"/>
    <col min="4" max="4" width="4.5" style="121" customWidth="1"/>
    <col min="5" max="6" width="4.33203125" style="122" customWidth="1"/>
    <col min="7" max="7" width="9.6640625" style="121" customWidth="1"/>
    <col min="8" max="8" width="8.83203125" style="121" customWidth="1"/>
    <col min="9" max="9" width="19.83203125" style="121" customWidth="1"/>
    <col min="10" max="10" width="21" style="121" customWidth="1"/>
    <col min="11" max="12" width="19.6640625" style="121" customWidth="1"/>
    <col min="13" max="13" width="18.1640625" style="121" customWidth="1"/>
    <col min="14" max="14" width="3.5" style="80" customWidth="1"/>
    <col min="15" max="16" width="10.6640625" style="80" customWidth="1"/>
    <col min="17" max="17" width="10.1640625" style="80" customWidth="1"/>
    <col min="18" max="238" width="10.6640625" style="80" customWidth="1"/>
    <col min="239" max="16384" width="10.6640625" style="80"/>
  </cols>
  <sheetData>
    <row r="1" spans="2:13" ht="24.75" customHeight="1">
      <c r="B1" s="77"/>
      <c r="C1" s="77"/>
      <c r="D1" s="77"/>
      <c r="E1" s="78"/>
      <c r="F1" s="78"/>
      <c r="G1" s="77"/>
      <c r="H1" s="77"/>
      <c r="I1" s="77"/>
      <c r="J1" s="225"/>
      <c r="K1" s="225"/>
      <c r="L1" s="225" t="s">
        <v>542</v>
      </c>
      <c r="M1" s="225"/>
    </row>
    <row r="2" spans="2:13" ht="96.75" customHeight="1">
      <c r="B2" s="77"/>
      <c r="C2" s="77"/>
      <c r="D2" s="77"/>
      <c r="E2" s="78"/>
      <c r="F2" s="78"/>
      <c r="G2" s="77"/>
      <c r="H2" s="77"/>
      <c r="I2" s="77"/>
      <c r="J2" s="81"/>
      <c r="K2" s="226" t="s">
        <v>506</v>
      </c>
      <c r="L2" s="226"/>
      <c r="M2" s="226"/>
    </row>
    <row r="3" spans="2:13" ht="21" customHeight="1">
      <c r="B3" s="77"/>
      <c r="C3" s="77"/>
      <c r="D3" s="77"/>
      <c r="E3" s="78"/>
      <c r="F3" s="78"/>
      <c r="G3" s="77"/>
      <c r="H3" s="77"/>
      <c r="I3" s="77"/>
      <c r="J3" s="225" t="s">
        <v>544</v>
      </c>
      <c r="K3" s="225"/>
      <c r="L3" s="225"/>
      <c r="M3" s="225"/>
    </row>
    <row r="4" spans="2:13" ht="21" customHeight="1">
      <c r="B4" s="77"/>
      <c r="C4" s="232" t="s">
        <v>166</v>
      </c>
      <c r="D4" s="232"/>
      <c r="E4" s="232"/>
      <c r="F4" s="232"/>
      <c r="G4" s="232"/>
      <c r="H4" s="232"/>
      <c r="I4" s="232"/>
      <c r="J4" s="232"/>
      <c r="K4" s="232"/>
      <c r="L4" s="232"/>
      <c r="M4" s="232"/>
    </row>
    <row r="5" spans="2:13" ht="19.5" customHeight="1">
      <c r="B5" s="77"/>
      <c r="C5" s="232" t="s">
        <v>64</v>
      </c>
      <c r="D5" s="232"/>
      <c r="E5" s="232"/>
      <c r="F5" s="232"/>
      <c r="G5" s="232"/>
      <c r="H5" s="232"/>
      <c r="I5" s="232"/>
      <c r="J5" s="232"/>
      <c r="K5" s="232"/>
      <c r="L5" s="232"/>
      <c r="M5" s="232"/>
    </row>
    <row r="6" spans="2:13" ht="19.5" customHeight="1">
      <c r="B6" s="77"/>
      <c r="C6" s="232" t="s">
        <v>11</v>
      </c>
      <c r="D6" s="232"/>
      <c r="E6" s="232"/>
      <c r="F6" s="232"/>
      <c r="G6" s="232"/>
      <c r="H6" s="232"/>
      <c r="I6" s="232"/>
      <c r="J6" s="232"/>
      <c r="K6" s="232"/>
      <c r="L6" s="232"/>
      <c r="M6" s="232"/>
    </row>
    <row r="7" spans="2:13" ht="6" customHeight="1">
      <c r="B7" s="77"/>
    </row>
    <row r="8" spans="2:13" ht="15.75" customHeight="1">
      <c r="B8" s="77"/>
      <c r="C8" s="232" t="s">
        <v>514</v>
      </c>
      <c r="D8" s="232"/>
      <c r="E8" s="232"/>
      <c r="F8" s="232"/>
      <c r="G8" s="232"/>
      <c r="H8" s="232"/>
      <c r="I8" s="232"/>
      <c r="J8" s="232"/>
      <c r="K8" s="232"/>
      <c r="L8" s="232"/>
      <c r="M8" s="232"/>
    </row>
    <row r="9" spans="2:13">
      <c r="B9" s="77"/>
      <c r="C9" s="77"/>
      <c r="D9" s="77"/>
      <c r="E9" s="78"/>
      <c r="F9" s="78"/>
      <c r="G9" s="77"/>
      <c r="H9" s="77"/>
      <c r="I9" s="77"/>
      <c r="J9" s="77"/>
      <c r="K9" s="77"/>
      <c r="L9" s="77"/>
      <c r="M9" s="77"/>
    </row>
    <row r="10" spans="2:13" ht="90" customHeight="1">
      <c r="B10" s="234" t="s">
        <v>12</v>
      </c>
      <c r="C10" s="236" t="s">
        <v>13</v>
      </c>
      <c r="D10" s="236" t="s">
        <v>14</v>
      </c>
      <c r="E10" s="236"/>
      <c r="F10" s="236"/>
      <c r="G10" s="236"/>
      <c r="H10" s="236"/>
      <c r="I10" s="219" t="s">
        <v>508</v>
      </c>
      <c r="J10" s="230" t="s">
        <v>163</v>
      </c>
      <c r="K10" s="231"/>
      <c r="L10" s="230" t="s">
        <v>96</v>
      </c>
      <c r="M10" s="231"/>
    </row>
    <row r="11" spans="2:13" ht="196.5" customHeight="1">
      <c r="B11" s="235"/>
      <c r="C11" s="234"/>
      <c r="D11" s="237" t="s">
        <v>87</v>
      </c>
      <c r="E11" s="237"/>
      <c r="F11" s="237"/>
      <c r="G11" s="237"/>
      <c r="H11" s="194" t="s">
        <v>15</v>
      </c>
      <c r="I11" s="220"/>
      <c r="J11" s="8" t="s">
        <v>2</v>
      </c>
      <c r="K11" s="8" t="s">
        <v>164</v>
      </c>
      <c r="L11" s="8" t="s">
        <v>2</v>
      </c>
      <c r="M11" s="8" t="s">
        <v>164</v>
      </c>
    </row>
    <row r="12" spans="2:13">
      <c r="B12" s="84">
        <v>1</v>
      </c>
      <c r="C12" s="82">
        <v>2</v>
      </c>
      <c r="D12" s="85"/>
      <c r="E12" s="86">
        <v>3</v>
      </c>
      <c r="F12" s="87"/>
      <c r="G12" s="88"/>
      <c r="H12" s="194">
        <v>4</v>
      </c>
      <c r="I12" s="84">
        <v>5</v>
      </c>
      <c r="J12" s="194">
        <v>6</v>
      </c>
      <c r="K12" s="89">
        <v>7</v>
      </c>
      <c r="L12" s="89">
        <v>9</v>
      </c>
      <c r="M12" s="194">
        <v>10</v>
      </c>
    </row>
    <row r="13" spans="2:13" ht="57.75" customHeight="1">
      <c r="B13" s="90">
        <v>1</v>
      </c>
      <c r="C13" s="91" t="s">
        <v>16</v>
      </c>
      <c r="D13" s="92">
        <v>19</v>
      </c>
      <c r="E13" s="93" t="s">
        <v>6</v>
      </c>
      <c r="F13" s="93" t="s">
        <v>192</v>
      </c>
      <c r="G13" s="109" t="s">
        <v>287</v>
      </c>
      <c r="H13" s="92" t="s">
        <v>17</v>
      </c>
      <c r="I13" s="95">
        <f>I14+I72+I76+I115+I147+I154+I162+I174</f>
        <v>29894242.860000003</v>
      </c>
      <c r="J13" s="95">
        <f>J14+J72+J76+J115+J147+J154+J162+J174</f>
        <v>29823841.150000002</v>
      </c>
      <c r="K13" s="158">
        <f t="shared" ref="K13:K102" si="0">J13/I13*100</f>
        <v>99.764497430727033</v>
      </c>
      <c r="L13" s="95">
        <f>L14+L72+L76+L115+L147+L154+L162+L174</f>
        <v>29823841.150000002</v>
      </c>
      <c r="M13" s="157">
        <f t="shared" ref="M13:M54" si="1">L13/I13*100</f>
        <v>99.764497430727033</v>
      </c>
    </row>
    <row r="14" spans="2:13" ht="57.75" customHeight="1">
      <c r="B14" s="96" t="s">
        <v>17</v>
      </c>
      <c r="C14" s="97" t="s">
        <v>18</v>
      </c>
      <c r="D14" s="83">
        <v>19</v>
      </c>
      <c r="E14" s="98" t="s">
        <v>237</v>
      </c>
      <c r="F14" s="98" t="s">
        <v>192</v>
      </c>
      <c r="G14" s="109" t="s">
        <v>287</v>
      </c>
      <c r="H14" s="83" t="s">
        <v>17</v>
      </c>
      <c r="I14" s="99">
        <f>I15+I47+I60+I67</f>
        <v>16710797.060000001</v>
      </c>
      <c r="J14" s="99">
        <f>J15+J47+J60+J67</f>
        <v>16659178.320000002</v>
      </c>
      <c r="K14" s="99">
        <f>K15+K47+K60</f>
        <v>293.97420971179616</v>
      </c>
      <c r="L14" s="99">
        <f>L15+L47+L60+L67</f>
        <v>16659178.320000002</v>
      </c>
      <c r="M14" s="183">
        <f>M15+M47+M60</f>
        <v>293.97420971179616</v>
      </c>
    </row>
    <row r="15" spans="2:13" ht="60.75" customHeight="1">
      <c r="B15" s="100" t="s">
        <v>17</v>
      </c>
      <c r="C15" s="91" t="s">
        <v>19</v>
      </c>
      <c r="D15" s="92">
        <v>19</v>
      </c>
      <c r="E15" s="93" t="s">
        <v>237</v>
      </c>
      <c r="F15" s="93" t="s">
        <v>193</v>
      </c>
      <c r="G15" s="109" t="s">
        <v>287</v>
      </c>
      <c r="H15" s="92" t="s">
        <v>17</v>
      </c>
      <c r="I15" s="95">
        <f>I16+I21+I25+I29+I31+I38+I43+I23+I33+I41+I45</f>
        <v>15493581.930000002</v>
      </c>
      <c r="J15" s="95">
        <f>J16+J21+J25+J29+J31+J38+J43+J23+J33+J41+J45</f>
        <v>15493581.930000002</v>
      </c>
      <c r="K15" s="158">
        <f t="shared" si="0"/>
        <v>100</v>
      </c>
      <c r="L15" s="95">
        <f>L16+L21+L25+L29+L31+L38+L43++L23+L33+L41+L45</f>
        <v>15493581.930000002</v>
      </c>
      <c r="M15" s="159">
        <f t="shared" si="1"/>
        <v>100</v>
      </c>
    </row>
    <row r="16" spans="2:13" ht="38.25" customHeight="1">
      <c r="B16" s="100"/>
      <c r="C16" s="91" t="s">
        <v>20</v>
      </c>
      <c r="D16" s="92">
        <v>19</v>
      </c>
      <c r="E16" s="93" t="s">
        <v>237</v>
      </c>
      <c r="F16" s="93" t="s">
        <v>193</v>
      </c>
      <c r="G16" s="94">
        <v>19980</v>
      </c>
      <c r="H16" s="92"/>
      <c r="I16" s="95">
        <f>I17+I18+I19+I20</f>
        <v>5785157</v>
      </c>
      <c r="J16" s="95">
        <f>J17+J18+J19+J20</f>
        <v>5785157</v>
      </c>
      <c r="K16" s="158">
        <f t="shared" si="0"/>
        <v>100</v>
      </c>
      <c r="L16" s="95">
        <f>L17+L18+L19+L20</f>
        <v>5785157</v>
      </c>
      <c r="M16" s="159">
        <f t="shared" si="1"/>
        <v>100</v>
      </c>
    </row>
    <row r="17" spans="2:13" ht="29.25" customHeight="1">
      <c r="B17" s="100"/>
      <c r="C17" s="101" t="s">
        <v>21</v>
      </c>
      <c r="D17" s="92">
        <v>19</v>
      </c>
      <c r="E17" s="93" t="s">
        <v>237</v>
      </c>
      <c r="F17" s="93" t="s">
        <v>193</v>
      </c>
      <c r="G17" s="94">
        <v>19980</v>
      </c>
      <c r="H17" s="92">
        <v>120</v>
      </c>
      <c r="I17" s="95">
        <f>'№4 Ведомственная'!J18+'№4 Ведомственная'!J26</f>
        <v>5302155.8</v>
      </c>
      <c r="J17" s="95">
        <f>'№4 Ведомственная'!K18+'№4 Ведомственная'!K26</f>
        <v>5302155.8</v>
      </c>
      <c r="K17" s="158">
        <f t="shared" si="0"/>
        <v>100</v>
      </c>
      <c r="L17" s="95">
        <f>'№4 Ведомственная'!M18+'№4 Ведомственная'!M26</f>
        <v>5302155.8</v>
      </c>
      <c r="M17" s="159">
        <f t="shared" si="1"/>
        <v>100</v>
      </c>
    </row>
    <row r="18" spans="2:13" ht="38.25" customHeight="1">
      <c r="B18" s="100"/>
      <c r="C18" s="101" t="s">
        <v>22</v>
      </c>
      <c r="D18" s="92">
        <v>19</v>
      </c>
      <c r="E18" s="93" t="s">
        <v>237</v>
      </c>
      <c r="F18" s="93" t="s">
        <v>193</v>
      </c>
      <c r="G18" s="94">
        <v>19980</v>
      </c>
      <c r="H18" s="92">
        <v>240</v>
      </c>
      <c r="I18" s="95">
        <f>'№4 Ведомственная'!J27</f>
        <v>301526.06</v>
      </c>
      <c r="J18" s="95">
        <f>'№4 Ведомственная'!K27</f>
        <v>301526.06</v>
      </c>
      <c r="K18" s="158">
        <f t="shared" si="0"/>
        <v>100</v>
      </c>
      <c r="L18" s="95">
        <f>'№4 Ведомственная'!M27</f>
        <v>301526.06</v>
      </c>
      <c r="M18" s="159">
        <f t="shared" si="1"/>
        <v>100</v>
      </c>
    </row>
    <row r="19" spans="2:13" ht="23.25" customHeight="1">
      <c r="B19" s="100"/>
      <c r="C19" s="196" t="s">
        <v>284</v>
      </c>
      <c r="D19" s="92">
        <v>19</v>
      </c>
      <c r="E19" s="93" t="s">
        <v>237</v>
      </c>
      <c r="F19" s="93" t="s">
        <v>193</v>
      </c>
      <c r="G19" s="94">
        <v>19980</v>
      </c>
      <c r="H19" s="92">
        <v>830</v>
      </c>
      <c r="I19" s="95">
        <f>'№4 Ведомственная'!J28</f>
        <v>2599.4</v>
      </c>
      <c r="J19" s="95">
        <f>'№4 Ведомственная'!K28</f>
        <v>2599.4</v>
      </c>
      <c r="K19" s="158">
        <f t="shared" ref="K19" si="2">J19/I19*100</f>
        <v>100</v>
      </c>
      <c r="L19" s="95">
        <f>'№4 Ведомственная'!M28</f>
        <v>2599.4</v>
      </c>
      <c r="M19" s="159">
        <f t="shared" ref="M19" si="3">L19/I19*100</f>
        <v>100</v>
      </c>
    </row>
    <row r="20" spans="2:13" ht="23.25" customHeight="1">
      <c r="B20" s="100"/>
      <c r="C20" s="75" t="s">
        <v>23</v>
      </c>
      <c r="D20" s="92">
        <v>19</v>
      </c>
      <c r="E20" s="93" t="s">
        <v>237</v>
      </c>
      <c r="F20" s="93" t="s">
        <v>193</v>
      </c>
      <c r="G20" s="94">
        <v>19980</v>
      </c>
      <c r="H20" s="92">
        <v>850</v>
      </c>
      <c r="I20" s="95">
        <f>'№4 Ведомственная'!J29</f>
        <v>178875.74</v>
      </c>
      <c r="J20" s="95">
        <f>'№4 Ведомственная'!K29</f>
        <v>178875.74</v>
      </c>
      <c r="K20" s="158">
        <f t="shared" si="0"/>
        <v>100</v>
      </c>
      <c r="L20" s="95">
        <f>'№4 Ведомственная'!M29</f>
        <v>178875.74</v>
      </c>
      <c r="M20" s="159">
        <f t="shared" si="1"/>
        <v>100</v>
      </c>
    </row>
    <row r="21" spans="2:13" ht="39" customHeight="1">
      <c r="B21" s="100"/>
      <c r="C21" s="91" t="s">
        <v>24</v>
      </c>
      <c r="D21" s="92">
        <v>19</v>
      </c>
      <c r="E21" s="93" t="s">
        <v>237</v>
      </c>
      <c r="F21" s="93" t="s">
        <v>193</v>
      </c>
      <c r="G21" s="93">
        <v>10010</v>
      </c>
      <c r="H21" s="92"/>
      <c r="I21" s="95">
        <f>I22</f>
        <v>61488</v>
      </c>
      <c r="J21" s="95">
        <f>J22</f>
        <v>61488</v>
      </c>
      <c r="K21" s="158">
        <f t="shared" si="0"/>
        <v>100</v>
      </c>
      <c r="L21" s="95">
        <f>L22</f>
        <v>61488</v>
      </c>
      <c r="M21" s="159">
        <f t="shared" si="1"/>
        <v>100</v>
      </c>
    </row>
    <row r="22" spans="2:13" ht="35.25" customHeight="1">
      <c r="B22" s="100"/>
      <c r="C22" s="102" t="s">
        <v>264</v>
      </c>
      <c r="D22" s="92">
        <v>19</v>
      </c>
      <c r="E22" s="93" t="s">
        <v>237</v>
      </c>
      <c r="F22" s="93" t="s">
        <v>193</v>
      </c>
      <c r="G22" s="93">
        <v>10010</v>
      </c>
      <c r="H22" s="92">
        <v>320</v>
      </c>
      <c r="I22" s="95">
        <f>'№4 Ведомственная'!J269</f>
        <v>61488</v>
      </c>
      <c r="J22" s="95">
        <f>'№4 Ведомственная'!K269</f>
        <v>61488</v>
      </c>
      <c r="K22" s="158">
        <f t="shared" si="0"/>
        <v>100</v>
      </c>
      <c r="L22" s="95">
        <f>'№4 Ведомственная'!M269</f>
        <v>61488</v>
      </c>
      <c r="M22" s="159">
        <f t="shared" si="1"/>
        <v>100</v>
      </c>
    </row>
    <row r="23" spans="2:13" ht="28.5" hidden="1" customHeight="1">
      <c r="B23" s="100"/>
      <c r="C23" s="184" t="s">
        <v>445</v>
      </c>
      <c r="D23" s="92">
        <v>19</v>
      </c>
      <c r="E23" s="93" t="s">
        <v>237</v>
      </c>
      <c r="F23" s="93" t="s">
        <v>193</v>
      </c>
      <c r="G23" s="93">
        <v>10020</v>
      </c>
      <c r="H23" s="92"/>
      <c r="I23" s="95">
        <f>'№4 Ведомственная'!J36</f>
        <v>0</v>
      </c>
      <c r="J23" s="95">
        <f>'№4 Ведомственная'!K36</f>
        <v>0</v>
      </c>
      <c r="K23" s="158" t="e">
        <f t="shared" si="0"/>
        <v>#DIV/0!</v>
      </c>
      <c r="L23" s="95">
        <f>'№4 Ведомственная'!M36</f>
        <v>0</v>
      </c>
      <c r="M23" s="157" t="e">
        <f t="shared" si="1"/>
        <v>#DIV/0!</v>
      </c>
    </row>
    <row r="24" spans="2:13" ht="26.25" hidden="1" customHeight="1">
      <c r="B24" s="100"/>
      <c r="C24" s="184" t="s">
        <v>446</v>
      </c>
      <c r="D24" s="92">
        <v>19</v>
      </c>
      <c r="E24" s="93" t="s">
        <v>237</v>
      </c>
      <c r="F24" s="93" t="s">
        <v>193</v>
      </c>
      <c r="G24" s="93">
        <v>10020</v>
      </c>
      <c r="H24" s="92">
        <v>880</v>
      </c>
      <c r="I24" s="95">
        <f>'№4 Ведомственная'!J37</f>
        <v>0</v>
      </c>
      <c r="J24" s="95">
        <f>'№4 Ведомственная'!K37</f>
        <v>0</v>
      </c>
      <c r="K24" s="158" t="e">
        <f t="shared" si="0"/>
        <v>#DIV/0!</v>
      </c>
      <c r="L24" s="95">
        <f>'№4 Ведомственная'!M37</f>
        <v>0</v>
      </c>
      <c r="M24" s="157" t="e">
        <f t="shared" si="1"/>
        <v>#DIV/0!</v>
      </c>
    </row>
    <row r="25" spans="2:13" ht="37.5" customHeight="1">
      <c r="B25" s="100"/>
      <c r="C25" s="91" t="s">
        <v>25</v>
      </c>
      <c r="D25" s="92">
        <v>19</v>
      </c>
      <c r="E25" s="93" t="s">
        <v>237</v>
      </c>
      <c r="F25" s="93" t="s">
        <v>193</v>
      </c>
      <c r="G25" s="103" t="s">
        <v>305</v>
      </c>
      <c r="H25" s="92"/>
      <c r="I25" s="95">
        <f>I26+I27+I28</f>
        <v>400263.7</v>
      </c>
      <c r="J25" s="95">
        <f>J26+J27+J28</f>
        <v>400263.7</v>
      </c>
      <c r="K25" s="95">
        <f>K26</f>
        <v>100</v>
      </c>
      <c r="L25" s="95">
        <f>L26+L27+L28</f>
        <v>400263.7</v>
      </c>
      <c r="M25" s="171">
        <f>M26</f>
        <v>100</v>
      </c>
    </row>
    <row r="26" spans="2:13" ht="37.5" customHeight="1">
      <c r="B26" s="100"/>
      <c r="C26" s="101" t="s">
        <v>22</v>
      </c>
      <c r="D26" s="92">
        <v>19</v>
      </c>
      <c r="E26" s="93" t="s">
        <v>237</v>
      </c>
      <c r="F26" s="93" t="s">
        <v>193</v>
      </c>
      <c r="G26" s="103" t="s">
        <v>305</v>
      </c>
      <c r="H26" s="92">
        <v>240</v>
      </c>
      <c r="I26" s="95">
        <f>'№4 Ведомственная'!J260</f>
        <v>360763.7</v>
      </c>
      <c r="J26" s="95">
        <f>'№4 Ведомственная'!K260</f>
        <v>360763.7</v>
      </c>
      <c r="K26" s="158">
        <f t="shared" si="0"/>
        <v>100</v>
      </c>
      <c r="L26" s="95">
        <f>'№4 Ведомственная'!M260</f>
        <v>360763.7</v>
      </c>
      <c r="M26" s="159">
        <f t="shared" si="1"/>
        <v>100</v>
      </c>
    </row>
    <row r="27" spans="2:13" ht="24.75" customHeight="1">
      <c r="B27" s="100"/>
      <c r="C27" s="101" t="s">
        <v>312</v>
      </c>
      <c r="D27" s="92">
        <v>19</v>
      </c>
      <c r="E27" s="93" t="s">
        <v>237</v>
      </c>
      <c r="F27" s="93" t="s">
        <v>193</v>
      </c>
      <c r="G27" s="103" t="s">
        <v>305</v>
      </c>
      <c r="H27" s="92">
        <v>350</v>
      </c>
      <c r="I27" s="95">
        <f>'№4 Ведомственная'!J261</f>
        <v>32000</v>
      </c>
      <c r="J27" s="95">
        <f>'№4 Ведомственная'!K261</f>
        <v>32000</v>
      </c>
      <c r="K27" s="95">
        <f>'№4 Ведомственная'!L261</f>
        <v>100</v>
      </c>
      <c r="L27" s="95">
        <f>'№4 Ведомственная'!M261</f>
        <v>32000</v>
      </c>
      <c r="M27" s="171">
        <f>'№4 Ведомственная'!N261</f>
        <v>100</v>
      </c>
    </row>
    <row r="28" spans="2:13" ht="24.75" customHeight="1">
      <c r="B28" s="100"/>
      <c r="C28" s="101" t="s">
        <v>534</v>
      </c>
      <c r="D28" s="92">
        <v>19</v>
      </c>
      <c r="E28" s="93" t="s">
        <v>237</v>
      </c>
      <c r="F28" s="93" t="s">
        <v>193</v>
      </c>
      <c r="G28" s="103" t="s">
        <v>305</v>
      </c>
      <c r="H28" s="92">
        <v>360</v>
      </c>
      <c r="I28" s="95">
        <f>'№4 Ведомственная'!J262</f>
        <v>7500</v>
      </c>
      <c r="J28" s="95">
        <f>'№4 Ведомственная'!K262</f>
        <v>7500</v>
      </c>
      <c r="K28" s="95">
        <f>'№4 Ведомственная'!L262</f>
        <v>100</v>
      </c>
      <c r="L28" s="95">
        <f>'№4 Ведомственная'!M262</f>
        <v>7500</v>
      </c>
      <c r="M28" s="171">
        <f>'№4 Ведомственная'!N262</f>
        <v>100</v>
      </c>
    </row>
    <row r="29" spans="2:13">
      <c r="B29" s="100"/>
      <c r="C29" s="74" t="s">
        <v>366</v>
      </c>
      <c r="D29" s="92">
        <v>19</v>
      </c>
      <c r="E29" s="93" t="s">
        <v>237</v>
      </c>
      <c r="F29" s="93" t="s">
        <v>193</v>
      </c>
      <c r="G29" s="103" t="s">
        <v>285</v>
      </c>
      <c r="H29" s="92"/>
      <c r="I29" s="95">
        <f>I30</f>
        <v>38396</v>
      </c>
      <c r="J29" s="95">
        <f>J30</f>
        <v>38396</v>
      </c>
      <c r="K29" s="158">
        <f t="shared" ref="K29" si="4">J29/I29*100</f>
        <v>100</v>
      </c>
      <c r="L29" s="95">
        <f>L30</f>
        <v>38396</v>
      </c>
      <c r="M29" s="159">
        <f t="shared" ref="M29" si="5">L29/I29*100</f>
        <v>100</v>
      </c>
    </row>
    <row r="30" spans="2:13" ht="37.5" customHeight="1">
      <c r="B30" s="100"/>
      <c r="C30" s="101" t="s">
        <v>22</v>
      </c>
      <c r="D30" s="92">
        <v>19</v>
      </c>
      <c r="E30" s="93" t="s">
        <v>237</v>
      </c>
      <c r="F30" s="93" t="s">
        <v>193</v>
      </c>
      <c r="G30" s="103" t="s">
        <v>285</v>
      </c>
      <c r="H30" s="92">
        <v>240</v>
      </c>
      <c r="I30" s="95">
        <f>'№4 Ведомственная'!J236</f>
        <v>38396</v>
      </c>
      <c r="J30" s="95">
        <f>'№4 Ведомственная'!K236</f>
        <v>38396</v>
      </c>
      <c r="K30" s="95">
        <f>'№4 Ведомственная'!L236</f>
        <v>100</v>
      </c>
      <c r="L30" s="95">
        <f>'№4 Ведомственная'!M236</f>
        <v>38396</v>
      </c>
      <c r="M30" s="171">
        <f>'№4 Ведомственная'!N236</f>
        <v>100</v>
      </c>
    </row>
    <row r="31" spans="2:13" ht="57.75" hidden="1" customHeight="1">
      <c r="B31" s="100"/>
      <c r="C31" s="91" t="s">
        <v>290</v>
      </c>
      <c r="D31" s="92">
        <v>19</v>
      </c>
      <c r="E31" s="93" t="s">
        <v>237</v>
      </c>
      <c r="F31" s="93" t="s">
        <v>193</v>
      </c>
      <c r="G31" s="103" t="s">
        <v>291</v>
      </c>
      <c r="H31" s="92"/>
      <c r="I31" s="95">
        <f>I32</f>
        <v>0</v>
      </c>
      <c r="J31" s="95">
        <f>J32</f>
        <v>0</v>
      </c>
      <c r="K31" s="95">
        <f>'№4 Ведомственная'!L237</f>
        <v>100</v>
      </c>
      <c r="L31" s="95">
        <f>L32</f>
        <v>0</v>
      </c>
      <c r="M31" s="171">
        <f>'№4 Ведомственная'!N237</f>
        <v>100</v>
      </c>
    </row>
    <row r="32" spans="2:13" ht="37.5" hidden="1" customHeight="1">
      <c r="B32" s="100"/>
      <c r="C32" s="101" t="s">
        <v>22</v>
      </c>
      <c r="D32" s="92">
        <v>19</v>
      </c>
      <c r="E32" s="93" t="s">
        <v>237</v>
      </c>
      <c r="F32" s="93" t="s">
        <v>193</v>
      </c>
      <c r="G32" s="103" t="s">
        <v>291</v>
      </c>
      <c r="H32" s="92">
        <v>240</v>
      </c>
      <c r="I32" s="95">
        <f>'№4 Ведомственная'!J81</f>
        <v>0</v>
      </c>
      <c r="J32" s="95">
        <f>'№4 Ведомственная'!K81</f>
        <v>0</v>
      </c>
      <c r="K32" s="95">
        <f>'№4 Ведомственная'!L238</f>
        <v>100</v>
      </c>
      <c r="L32" s="95">
        <f>'№4 Ведомственная'!M81</f>
        <v>0</v>
      </c>
      <c r="M32" s="171">
        <f>'№4 Ведомственная'!N238</f>
        <v>100</v>
      </c>
    </row>
    <row r="33" spans="2:13" ht="37.5" customHeight="1">
      <c r="B33" s="100"/>
      <c r="C33" s="97" t="s">
        <v>458</v>
      </c>
      <c r="D33" s="92">
        <v>19</v>
      </c>
      <c r="E33" s="93" t="s">
        <v>237</v>
      </c>
      <c r="F33" s="93" t="s">
        <v>193</v>
      </c>
      <c r="G33" s="103" t="s">
        <v>308</v>
      </c>
      <c r="H33" s="92"/>
      <c r="I33" s="95">
        <f>I34+I35+I36+I37</f>
        <v>8022444.2700000005</v>
      </c>
      <c r="J33" s="95">
        <f>J34+J35+J36+J37</f>
        <v>8022444.2700000005</v>
      </c>
      <c r="K33" s="95">
        <f>'№4 Ведомственная'!L42</f>
        <v>100</v>
      </c>
      <c r="L33" s="95">
        <f>L34+L35+L36+L37</f>
        <v>8022444.2700000005</v>
      </c>
      <c r="M33" s="171">
        <f>'№4 Ведомственная'!N42</f>
        <v>100</v>
      </c>
    </row>
    <row r="34" spans="2:13" ht="26.25" customHeight="1">
      <c r="B34" s="100"/>
      <c r="C34" s="101" t="s">
        <v>29</v>
      </c>
      <c r="D34" s="92">
        <v>19</v>
      </c>
      <c r="E34" s="93" t="s">
        <v>237</v>
      </c>
      <c r="F34" s="93" t="s">
        <v>193</v>
      </c>
      <c r="G34" s="103" t="s">
        <v>308</v>
      </c>
      <c r="H34" s="92">
        <v>110</v>
      </c>
      <c r="I34" s="95">
        <f>'№4 Ведомственная'!J43</f>
        <v>5213431.2300000004</v>
      </c>
      <c r="J34" s="95">
        <f>'№4 Ведомственная'!K43</f>
        <v>5213431.2300000004</v>
      </c>
      <c r="K34" s="95">
        <f>'№4 Ведомственная'!L43</f>
        <v>100</v>
      </c>
      <c r="L34" s="95">
        <f>'№4 Ведомственная'!M43</f>
        <v>5213431.2300000004</v>
      </c>
      <c r="M34" s="171">
        <f>'№4 Ведомственная'!N43</f>
        <v>100</v>
      </c>
    </row>
    <row r="35" spans="2:13" ht="37.5" customHeight="1">
      <c r="B35" s="100"/>
      <c r="C35" s="101" t="s">
        <v>22</v>
      </c>
      <c r="D35" s="92">
        <v>19</v>
      </c>
      <c r="E35" s="93" t="s">
        <v>237</v>
      </c>
      <c r="F35" s="93" t="s">
        <v>193</v>
      </c>
      <c r="G35" s="103" t="s">
        <v>308</v>
      </c>
      <c r="H35" s="92">
        <v>240</v>
      </c>
      <c r="I35" s="95">
        <f>'№4 Ведомственная'!J44</f>
        <v>2789654.74</v>
      </c>
      <c r="J35" s="95">
        <f>'№4 Ведомственная'!K44</f>
        <v>2789654.74</v>
      </c>
      <c r="K35" s="95">
        <f>'№4 Ведомственная'!L44</f>
        <v>100</v>
      </c>
      <c r="L35" s="95">
        <f>'№4 Ведомственная'!M44</f>
        <v>2789654.74</v>
      </c>
      <c r="M35" s="171">
        <f>'№4 Ведомственная'!N44</f>
        <v>100</v>
      </c>
    </row>
    <row r="36" spans="2:13" ht="37.5" hidden="1" customHeight="1">
      <c r="B36" s="100"/>
      <c r="C36" s="102" t="s">
        <v>264</v>
      </c>
      <c r="D36" s="92">
        <v>19</v>
      </c>
      <c r="E36" s="93" t="s">
        <v>237</v>
      </c>
      <c r="F36" s="93" t="s">
        <v>193</v>
      </c>
      <c r="G36" s="103" t="s">
        <v>308</v>
      </c>
      <c r="H36" s="92">
        <v>320</v>
      </c>
      <c r="I36" s="95">
        <f>'№4 Ведомственная'!J45</f>
        <v>0</v>
      </c>
      <c r="J36" s="95">
        <f>'№4 Ведомственная'!K45</f>
        <v>0</v>
      </c>
      <c r="K36" s="95">
        <f>'№4 Ведомственная'!L242</f>
        <v>100</v>
      </c>
      <c r="L36" s="95">
        <f>'№4 Ведомственная'!M45</f>
        <v>0</v>
      </c>
      <c r="M36" s="171">
        <f>'№4 Ведомственная'!N242</f>
        <v>100</v>
      </c>
    </row>
    <row r="37" spans="2:13" ht="28.5" customHeight="1">
      <c r="B37" s="100"/>
      <c r="C37" s="75" t="s">
        <v>23</v>
      </c>
      <c r="D37" s="92">
        <v>19</v>
      </c>
      <c r="E37" s="93" t="s">
        <v>237</v>
      </c>
      <c r="F37" s="93" t="s">
        <v>193</v>
      </c>
      <c r="G37" s="103" t="s">
        <v>308</v>
      </c>
      <c r="H37" s="92">
        <v>850</v>
      </c>
      <c r="I37" s="95">
        <f>'№4 Ведомственная'!J46</f>
        <v>19358.3</v>
      </c>
      <c r="J37" s="95">
        <f>'№4 Ведомственная'!K46</f>
        <v>19358.3</v>
      </c>
      <c r="K37" s="95">
        <f>'№4 Ведомственная'!L46</f>
        <v>100</v>
      </c>
      <c r="L37" s="95">
        <f>'№4 Ведомственная'!M46</f>
        <v>19358.3</v>
      </c>
      <c r="M37" s="171">
        <f>'№4 Ведомственная'!N46</f>
        <v>100</v>
      </c>
    </row>
    <row r="38" spans="2:13" ht="39.75" customHeight="1">
      <c r="B38" s="100" t="s">
        <v>17</v>
      </c>
      <c r="C38" s="91" t="s">
        <v>241</v>
      </c>
      <c r="D38" s="92">
        <v>19</v>
      </c>
      <c r="E38" s="93" t="s">
        <v>237</v>
      </c>
      <c r="F38" s="93" t="s">
        <v>193</v>
      </c>
      <c r="G38" s="103" t="s">
        <v>297</v>
      </c>
      <c r="H38" s="92" t="s">
        <v>17</v>
      </c>
      <c r="I38" s="95">
        <f>'№4 Ведомственная'!J72</f>
        <v>679273</v>
      </c>
      <c r="J38" s="95">
        <f>'№4 Ведомственная'!K72</f>
        <v>679273</v>
      </c>
      <c r="K38" s="158">
        <f t="shared" si="0"/>
        <v>100</v>
      </c>
      <c r="L38" s="95">
        <f>'№4 Ведомственная'!M72</f>
        <v>679273</v>
      </c>
      <c r="M38" s="159">
        <f t="shared" si="1"/>
        <v>100</v>
      </c>
    </row>
    <row r="39" spans="2:13" ht="24" customHeight="1">
      <c r="B39" s="100"/>
      <c r="C39" s="101" t="s">
        <v>21</v>
      </c>
      <c r="D39" s="92">
        <v>19</v>
      </c>
      <c r="E39" s="93" t="s">
        <v>237</v>
      </c>
      <c r="F39" s="93">
        <v>51</v>
      </c>
      <c r="G39" s="103" t="s">
        <v>297</v>
      </c>
      <c r="H39" s="92">
        <v>120</v>
      </c>
      <c r="I39" s="95">
        <f>'№4 Ведомственная'!J73</f>
        <v>667418.98</v>
      </c>
      <c r="J39" s="95">
        <f>'№4 Ведомственная'!K73</f>
        <v>667418.98</v>
      </c>
      <c r="K39" s="158">
        <f t="shared" si="0"/>
        <v>100</v>
      </c>
      <c r="L39" s="95">
        <f>'№4 Ведомственная'!M73</f>
        <v>667418.98</v>
      </c>
      <c r="M39" s="159">
        <f t="shared" si="1"/>
        <v>100</v>
      </c>
    </row>
    <row r="40" spans="2:13" ht="38.25" customHeight="1">
      <c r="B40" s="100"/>
      <c r="C40" s="101" t="s">
        <v>22</v>
      </c>
      <c r="D40" s="92">
        <v>19</v>
      </c>
      <c r="E40" s="93" t="s">
        <v>237</v>
      </c>
      <c r="F40" s="93">
        <v>51</v>
      </c>
      <c r="G40" s="103" t="s">
        <v>297</v>
      </c>
      <c r="H40" s="92">
        <v>240</v>
      </c>
      <c r="I40" s="95">
        <f>'№4 Ведомственная'!J74</f>
        <v>11854.02</v>
      </c>
      <c r="J40" s="95">
        <f>'№4 Ведомственная'!K74</f>
        <v>11854.02</v>
      </c>
      <c r="K40" s="158">
        <f t="shared" si="0"/>
        <v>100</v>
      </c>
      <c r="L40" s="95">
        <f>'№4 Ведомственная'!M74</f>
        <v>11854.02</v>
      </c>
      <c r="M40" s="159">
        <f t="shared" si="1"/>
        <v>100</v>
      </c>
    </row>
    <row r="41" spans="2:13" ht="38.25" customHeight="1">
      <c r="B41" s="100"/>
      <c r="C41" s="101" t="s">
        <v>482</v>
      </c>
      <c r="D41" s="92">
        <v>19</v>
      </c>
      <c r="E41" s="93" t="s">
        <v>237</v>
      </c>
      <c r="F41" s="93" t="s">
        <v>193</v>
      </c>
      <c r="G41" s="103" t="s">
        <v>535</v>
      </c>
      <c r="H41" s="92"/>
      <c r="I41" s="95">
        <f>'№4 Ведомственная'!J30</f>
        <v>256990</v>
      </c>
      <c r="J41" s="95">
        <f>'№4 Ведомственная'!K30</f>
        <v>256990</v>
      </c>
      <c r="K41" s="95">
        <f>'№4 Ведомственная'!L30</f>
        <v>100</v>
      </c>
      <c r="L41" s="95">
        <f>'№4 Ведомственная'!M30</f>
        <v>256990</v>
      </c>
      <c r="M41" s="171">
        <f>'№4 Ведомственная'!N30</f>
        <v>100</v>
      </c>
    </row>
    <row r="42" spans="2:13" ht="25.5" customHeight="1">
      <c r="B42" s="100"/>
      <c r="C42" s="101" t="s">
        <v>21</v>
      </c>
      <c r="D42" s="92">
        <v>19</v>
      </c>
      <c r="E42" s="93" t="s">
        <v>237</v>
      </c>
      <c r="F42" s="93" t="s">
        <v>193</v>
      </c>
      <c r="G42" s="103" t="s">
        <v>535</v>
      </c>
      <c r="H42" s="92">
        <v>120</v>
      </c>
      <c r="I42" s="95">
        <f>'№4 Ведомственная'!J31</f>
        <v>256990</v>
      </c>
      <c r="J42" s="95">
        <f>'№4 Ведомственная'!K31</f>
        <v>256990</v>
      </c>
      <c r="K42" s="95">
        <f>'№4 Ведомственная'!L31</f>
        <v>100</v>
      </c>
      <c r="L42" s="95">
        <f>'№4 Ведомственная'!M31</f>
        <v>256990</v>
      </c>
      <c r="M42" s="171">
        <f>'№4 Ведомственная'!N31</f>
        <v>100</v>
      </c>
    </row>
    <row r="43" spans="2:13" ht="36.75" hidden="1" customHeight="1">
      <c r="B43" s="100"/>
      <c r="C43" s="91" t="s">
        <v>25</v>
      </c>
      <c r="D43" s="92">
        <v>19</v>
      </c>
      <c r="E43" s="93" t="s">
        <v>237</v>
      </c>
      <c r="F43" s="93" t="s">
        <v>193</v>
      </c>
      <c r="G43" s="103" t="s">
        <v>369</v>
      </c>
      <c r="H43" s="92"/>
      <c r="I43" s="95">
        <f>'№4 Ведомственная'!J253</f>
        <v>0</v>
      </c>
      <c r="J43" s="95">
        <f>'№4 Ведомственная'!K253</f>
        <v>0</v>
      </c>
      <c r="K43" s="158" t="e">
        <f t="shared" si="0"/>
        <v>#DIV/0!</v>
      </c>
      <c r="L43" s="95">
        <f>'№4 Ведомственная'!M253</f>
        <v>0</v>
      </c>
      <c r="M43" s="157" t="e">
        <f t="shared" si="1"/>
        <v>#DIV/0!</v>
      </c>
    </row>
    <row r="44" spans="2:13" ht="27" hidden="1" customHeight="1">
      <c r="B44" s="100"/>
      <c r="C44" s="104" t="s">
        <v>170</v>
      </c>
      <c r="D44" s="92">
        <v>19</v>
      </c>
      <c r="E44" s="93" t="s">
        <v>237</v>
      </c>
      <c r="F44" s="93" t="s">
        <v>193</v>
      </c>
      <c r="G44" s="103" t="s">
        <v>369</v>
      </c>
      <c r="H44" s="92">
        <v>540</v>
      </c>
      <c r="I44" s="95">
        <f>'№4 Ведомственная'!J254</f>
        <v>0</v>
      </c>
      <c r="J44" s="95">
        <f>'№4 Ведомственная'!K254</f>
        <v>0</v>
      </c>
      <c r="K44" s="158" t="e">
        <f t="shared" si="0"/>
        <v>#DIV/0!</v>
      </c>
      <c r="L44" s="95">
        <f>'№4 Ведомственная'!M254</f>
        <v>0</v>
      </c>
      <c r="M44" s="157" t="e">
        <f t="shared" si="1"/>
        <v>#DIV/0!</v>
      </c>
    </row>
    <row r="45" spans="2:13" ht="93.75">
      <c r="B45" s="100"/>
      <c r="C45" s="75" t="s">
        <v>484</v>
      </c>
      <c r="D45" s="92">
        <v>19</v>
      </c>
      <c r="E45" s="93" t="s">
        <v>237</v>
      </c>
      <c r="F45" s="93" t="s">
        <v>193</v>
      </c>
      <c r="G45" s="103" t="s">
        <v>483</v>
      </c>
      <c r="H45" s="92"/>
      <c r="I45" s="95">
        <f>'№4 Ведомственная'!J47</f>
        <v>249569.96</v>
      </c>
      <c r="J45" s="95">
        <f>'№4 Ведомственная'!K47</f>
        <v>249569.96</v>
      </c>
      <c r="K45" s="158">
        <f>K46</f>
        <v>100</v>
      </c>
      <c r="L45" s="95">
        <f>'№4 Ведомственная'!M47</f>
        <v>249569.96</v>
      </c>
      <c r="M45" s="159">
        <f>M46</f>
        <v>100</v>
      </c>
    </row>
    <row r="46" spans="2:13" ht="27" customHeight="1">
      <c r="B46" s="100"/>
      <c r="C46" s="104" t="s">
        <v>170</v>
      </c>
      <c r="D46" s="92">
        <v>19</v>
      </c>
      <c r="E46" s="93" t="s">
        <v>237</v>
      </c>
      <c r="F46" s="93" t="s">
        <v>193</v>
      </c>
      <c r="G46" s="103" t="s">
        <v>483</v>
      </c>
      <c r="H46" s="92">
        <v>540</v>
      </c>
      <c r="I46" s="95">
        <f>'№4 Ведомственная'!J48</f>
        <v>249569.96</v>
      </c>
      <c r="J46" s="95">
        <f>'№4 Ведомственная'!K48</f>
        <v>249569.96</v>
      </c>
      <c r="K46" s="158">
        <f>'№4 Ведомственная'!L48</f>
        <v>100</v>
      </c>
      <c r="L46" s="95">
        <f>'№4 Ведомственная'!M48</f>
        <v>249569.96</v>
      </c>
      <c r="M46" s="159">
        <f>'№4 Ведомственная'!N48</f>
        <v>100</v>
      </c>
    </row>
    <row r="47" spans="2:13" ht="42" customHeight="1">
      <c r="B47" s="100"/>
      <c r="C47" s="91" t="s">
        <v>26</v>
      </c>
      <c r="D47" s="92">
        <v>19</v>
      </c>
      <c r="E47" s="93">
        <v>1</v>
      </c>
      <c r="F47" s="93" t="s">
        <v>197</v>
      </c>
      <c r="G47" s="109" t="s">
        <v>287</v>
      </c>
      <c r="H47" s="92"/>
      <c r="I47" s="95">
        <f>I48+I52+I50+I56+I58</f>
        <v>856630.21</v>
      </c>
      <c r="J47" s="95">
        <f>J48+J52+J50+J56+J58</f>
        <v>805011.47</v>
      </c>
      <c r="K47" s="158">
        <f t="shared" si="0"/>
        <v>93.974209711796178</v>
      </c>
      <c r="L47" s="95">
        <f>L48+L52+L50+L56+L58</f>
        <v>805011.47</v>
      </c>
      <c r="M47" s="157">
        <f t="shared" si="1"/>
        <v>93.974209711796178</v>
      </c>
    </row>
    <row r="48" spans="2:13" ht="57" customHeight="1">
      <c r="B48" s="100"/>
      <c r="C48" s="91" t="s">
        <v>27</v>
      </c>
      <c r="D48" s="92">
        <v>19</v>
      </c>
      <c r="E48" s="93">
        <v>1</v>
      </c>
      <c r="F48" s="93" t="s">
        <v>197</v>
      </c>
      <c r="G48" s="103" t="s">
        <v>303</v>
      </c>
      <c r="H48" s="92"/>
      <c r="I48" s="95">
        <f>'№4 Ведомственная'!J160</f>
        <v>510911.47</v>
      </c>
      <c r="J48" s="95">
        <f>'№4 Ведомственная'!K160</f>
        <v>510911.47</v>
      </c>
      <c r="K48" s="158">
        <f t="shared" ref="K48:K55" si="6">J48/I48*100</f>
        <v>100</v>
      </c>
      <c r="L48" s="95">
        <f>'№4 Ведомственная'!M160</f>
        <v>510911.47</v>
      </c>
      <c r="M48" s="159">
        <f t="shared" si="1"/>
        <v>100</v>
      </c>
    </row>
    <row r="49" spans="2:13" ht="45" customHeight="1">
      <c r="B49" s="100"/>
      <c r="C49" s="101" t="s">
        <v>22</v>
      </c>
      <c r="D49" s="92">
        <v>19</v>
      </c>
      <c r="E49" s="93">
        <v>1</v>
      </c>
      <c r="F49" s="93" t="s">
        <v>197</v>
      </c>
      <c r="G49" s="103" t="s">
        <v>303</v>
      </c>
      <c r="H49" s="92">
        <v>240</v>
      </c>
      <c r="I49" s="95">
        <f>'№4 Ведомственная'!J161</f>
        <v>510911.47</v>
      </c>
      <c r="J49" s="95">
        <f>'№4 Ведомственная'!K161</f>
        <v>510911.47</v>
      </c>
      <c r="K49" s="158">
        <f t="shared" si="6"/>
        <v>100</v>
      </c>
      <c r="L49" s="95">
        <f>'№4 Ведомственная'!M161</f>
        <v>510911.47</v>
      </c>
      <c r="M49" s="159">
        <f t="shared" si="1"/>
        <v>100</v>
      </c>
    </row>
    <row r="50" spans="2:13" ht="45" customHeight="1">
      <c r="B50" s="100"/>
      <c r="C50" s="105" t="s">
        <v>27</v>
      </c>
      <c r="D50" s="92">
        <v>19</v>
      </c>
      <c r="E50" s="93">
        <v>1</v>
      </c>
      <c r="F50" s="93" t="s">
        <v>197</v>
      </c>
      <c r="G50" s="103" t="s">
        <v>305</v>
      </c>
      <c r="H50" s="92"/>
      <c r="I50" s="95">
        <f>'№4 Ведомственная'!J162</f>
        <v>80000</v>
      </c>
      <c r="J50" s="95">
        <f>'№4 Ведомственная'!K162</f>
        <v>80000</v>
      </c>
      <c r="K50" s="158">
        <f>K51</f>
        <v>100</v>
      </c>
      <c r="L50" s="95">
        <f>'№4 Ведомственная'!M162</f>
        <v>80000</v>
      </c>
      <c r="M50" s="159">
        <f>M51</f>
        <v>100</v>
      </c>
    </row>
    <row r="51" spans="2:13" ht="45" customHeight="1">
      <c r="B51" s="100"/>
      <c r="C51" s="101" t="s">
        <v>22</v>
      </c>
      <c r="D51" s="92">
        <v>19</v>
      </c>
      <c r="E51" s="93">
        <v>1</v>
      </c>
      <c r="F51" s="93" t="s">
        <v>197</v>
      </c>
      <c r="G51" s="103" t="s">
        <v>305</v>
      </c>
      <c r="H51" s="92">
        <v>240</v>
      </c>
      <c r="I51" s="95">
        <f>'№4 Ведомственная'!J163</f>
        <v>80000</v>
      </c>
      <c r="J51" s="95">
        <f>'№4 Ведомственная'!K163</f>
        <v>80000</v>
      </c>
      <c r="K51" s="158">
        <f>'№4 Ведомственная'!L163</f>
        <v>100</v>
      </c>
      <c r="L51" s="95">
        <f>'№4 Ведомственная'!M163</f>
        <v>80000</v>
      </c>
      <c r="M51" s="159">
        <f>'№4 Ведомственная'!N163</f>
        <v>100</v>
      </c>
    </row>
    <row r="52" spans="2:13" ht="38.25" customHeight="1">
      <c r="B52" s="100"/>
      <c r="C52" s="91" t="s">
        <v>276</v>
      </c>
      <c r="D52" s="92">
        <v>19</v>
      </c>
      <c r="E52" s="93">
        <v>1</v>
      </c>
      <c r="F52" s="93" t="s">
        <v>197</v>
      </c>
      <c r="G52" s="103" t="s">
        <v>285</v>
      </c>
      <c r="H52" s="92"/>
      <c r="I52" s="95">
        <f>'№4 Ведомственная'!J50</f>
        <v>104500</v>
      </c>
      <c r="J52" s="95">
        <f>'№4 Ведомственная'!K50</f>
        <v>104500</v>
      </c>
      <c r="K52" s="158">
        <f t="shared" si="6"/>
        <v>100</v>
      </c>
      <c r="L52" s="95">
        <f>'№4 Ведомственная'!M50</f>
        <v>104500</v>
      </c>
      <c r="M52" s="159">
        <f t="shared" si="1"/>
        <v>100</v>
      </c>
    </row>
    <row r="53" spans="2:13" ht="25.5" hidden="1" customHeight="1">
      <c r="B53" s="100"/>
      <c r="C53" s="102" t="s">
        <v>29</v>
      </c>
      <c r="D53" s="92">
        <v>19</v>
      </c>
      <c r="E53" s="93">
        <v>1</v>
      </c>
      <c r="F53" s="93" t="s">
        <v>197</v>
      </c>
      <c r="G53" s="103" t="s">
        <v>285</v>
      </c>
      <c r="H53" s="92">
        <v>110</v>
      </c>
      <c r="I53" s="95">
        <f>'№4 Ведомственная'!J51</f>
        <v>0</v>
      </c>
      <c r="J53" s="95">
        <f>'№4 Ведомственная'!K51</f>
        <v>0</v>
      </c>
      <c r="K53" s="158" t="e">
        <f t="shared" ref="K53" si="7">J53/I53*100</f>
        <v>#DIV/0!</v>
      </c>
      <c r="L53" s="95">
        <f>'№4 Ведомственная'!M51</f>
        <v>0</v>
      </c>
      <c r="M53" s="159" t="e">
        <f t="shared" ref="M53" si="8">L53/I53*100</f>
        <v>#DIV/0!</v>
      </c>
    </row>
    <row r="54" spans="2:13" ht="38.25" customHeight="1">
      <c r="B54" s="100"/>
      <c r="C54" s="101" t="s">
        <v>22</v>
      </c>
      <c r="D54" s="92">
        <v>19</v>
      </c>
      <c r="E54" s="93">
        <v>1</v>
      </c>
      <c r="F54" s="93" t="s">
        <v>197</v>
      </c>
      <c r="G54" s="103" t="s">
        <v>285</v>
      </c>
      <c r="H54" s="92">
        <v>240</v>
      </c>
      <c r="I54" s="95">
        <f>'№4 Ведомственная'!J52</f>
        <v>29500</v>
      </c>
      <c r="J54" s="95">
        <f>'№4 Ведомственная'!K52</f>
        <v>29500</v>
      </c>
      <c r="K54" s="158">
        <f t="shared" si="6"/>
        <v>100</v>
      </c>
      <c r="L54" s="95">
        <f>'№4 Ведомственная'!M52</f>
        <v>29500</v>
      </c>
      <c r="M54" s="159">
        <f t="shared" si="1"/>
        <v>100</v>
      </c>
    </row>
    <row r="55" spans="2:13" ht="36.75" customHeight="1">
      <c r="B55" s="100"/>
      <c r="C55" s="101" t="s">
        <v>22</v>
      </c>
      <c r="D55" s="92">
        <v>19</v>
      </c>
      <c r="E55" s="93">
        <v>1</v>
      </c>
      <c r="F55" s="93" t="s">
        <v>197</v>
      </c>
      <c r="G55" s="103" t="s">
        <v>285</v>
      </c>
      <c r="H55" s="92">
        <v>850</v>
      </c>
      <c r="I55" s="95">
        <f>'№4 Ведомственная'!J54</f>
        <v>75000</v>
      </c>
      <c r="J55" s="95">
        <f>'№4 Ведомственная'!K54</f>
        <v>75000</v>
      </c>
      <c r="K55" s="158">
        <f t="shared" si="6"/>
        <v>100</v>
      </c>
      <c r="L55" s="95">
        <f>'№4 Ведомственная'!M54</f>
        <v>75000</v>
      </c>
      <c r="M55" s="159">
        <f t="shared" ref="M55" si="9">L55/I55*100</f>
        <v>100</v>
      </c>
    </row>
    <row r="56" spans="2:13" ht="23.25" customHeight="1">
      <c r="B56" s="100"/>
      <c r="C56" s="184" t="s">
        <v>523</v>
      </c>
      <c r="D56" s="92">
        <v>19</v>
      </c>
      <c r="E56" s="93">
        <v>1</v>
      </c>
      <c r="F56" s="93" t="s">
        <v>197</v>
      </c>
      <c r="G56" s="103" t="s">
        <v>522</v>
      </c>
      <c r="H56" s="92"/>
      <c r="I56" s="95">
        <f>'№4 Ведомственная'!J55</f>
        <v>160067.94</v>
      </c>
      <c r="J56" s="95">
        <f>'№4 Ведомственная'!K55</f>
        <v>108449.2</v>
      </c>
      <c r="K56" s="95">
        <f>'№4 Ведомственная'!L55</f>
        <v>67.751980815146368</v>
      </c>
      <c r="L56" s="95">
        <f>'№4 Ведомственная'!M55</f>
        <v>108449.2</v>
      </c>
      <c r="M56" s="171">
        <f>'№4 Ведомственная'!N55</f>
        <v>67.751980815146368</v>
      </c>
    </row>
    <row r="57" spans="2:13" ht="45" customHeight="1">
      <c r="B57" s="100"/>
      <c r="C57" s="101" t="s">
        <v>22</v>
      </c>
      <c r="D57" s="92">
        <v>19</v>
      </c>
      <c r="E57" s="93">
        <v>1</v>
      </c>
      <c r="F57" s="93" t="s">
        <v>197</v>
      </c>
      <c r="G57" s="103" t="s">
        <v>522</v>
      </c>
      <c r="H57" s="92">
        <v>240</v>
      </c>
      <c r="I57" s="95">
        <f>'№4 Ведомственная'!J56</f>
        <v>160067.94</v>
      </c>
      <c r="J57" s="95">
        <f>'№4 Ведомственная'!K56</f>
        <v>108449.2</v>
      </c>
      <c r="K57" s="95">
        <f>'№4 Ведомственная'!L56</f>
        <v>67.751980815146368</v>
      </c>
      <c r="L57" s="95">
        <f>'№4 Ведомственная'!M56</f>
        <v>108449.2</v>
      </c>
      <c r="M57" s="171">
        <f>'№4 Ведомственная'!N56</f>
        <v>67.751980815146368</v>
      </c>
    </row>
    <row r="58" spans="2:13" ht="23.25" customHeight="1">
      <c r="B58" s="100"/>
      <c r="C58" s="184" t="s">
        <v>523</v>
      </c>
      <c r="D58" s="92">
        <v>19</v>
      </c>
      <c r="E58" s="93">
        <v>1</v>
      </c>
      <c r="F58" s="93" t="s">
        <v>197</v>
      </c>
      <c r="G58" s="103" t="s">
        <v>521</v>
      </c>
      <c r="H58" s="92"/>
      <c r="I58" s="95">
        <f>'№4 Ведомственная'!J57</f>
        <v>1150.8</v>
      </c>
      <c r="J58" s="95">
        <f>'№4 Ведомственная'!K57</f>
        <v>1150.8</v>
      </c>
      <c r="K58" s="95">
        <f>'№4 Ведомственная'!L57</f>
        <v>100</v>
      </c>
      <c r="L58" s="95">
        <f>'№4 Ведомственная'!M57</f>
        <v>1150.8</v>
      </c>
      <c r="M58" s="171">
        <f>'№4 Ведомственная'!N57</f>
        <v>100</v>
      </c>
    </row>
    <row r="59" spans="2:13" ht="45" customHeight="1">
      <c r="B59" s="100"/>
      <c r="C59" s="101" t="s">
        <v>22</v>
      </c>
      <c r="D59" s="92">
        <v>19</v>
      </c>
      <c r="E59" s="93">
        <v>1</v>
      </c>
      <c r="F59" s="93" t="s">
        <v>197</v>
      </c>
      <c r="G59" s="103" t="s">
        <v>521</v>
      </c>
      <c r="H59" s="92">
        <v>240</v>
      </c>
      <c r="I59" s="95">
        <f>'№4 Ведомственная'!J58</f>
        <v>1150.8</v>
      </c>
      <c r="J59" s="95">
        <f>'№4 Ведомственная'!K58</f>
        <v>1150.8</v>
      </c>
      <c r="K59" s="95">
        <f>'№4 Ведомственная'!L58</f>
        <v>100</v>
      </c>
      <c r="L59" s="95">
        <f>'№4 Ведомственная'!M58</f>
        <v>1150.8</v>
      </c>
      <c r="M59" s="171">
        <f>'№4 Ведомственная'!N58</f>
        <v>100</v>
      </c>
    </row>
    <row r="60" spans="2:13" ht="24.75" customHeight="1">
      <c r="B60" s="100"/>
      <c r="C60" s="91" t="s">
        <v>314</v>
      </c>
      <c r="D60" s="92">
        <v>19</v>
      </c>
      <c r="E60" s="93">
        <v>1</v>
      </c>
      <c r="F60" s="103" t="s">
        <v>194</v>
      </c>
      <c r="G60" s="109" t="s">
        <v>287</v>
      </c>
      <c r="H60" s="92"/>
      <c r="I60" s="95">
        <f>I61+I63+I65</f>
        <v>285684.92</v>
      </c>
      <c r="J60" s="95">
        <f>J61+J63+J65</f>
        <v>285684.92</v>
      </c>
      <c r="K60" s="95">
        <f>'№4 Ведомственная'!L105</f>
        <v>100</v>
      </c>
      <c r="L60" s="95">
        <f>L61+L63+L65</f>
        <v>285684.92</v>
      </c>
      <c r="M60" s="171">
        <f>'№4 Ведомственная'!N105</f>
        <v>100</v>
      </c>
    </row>
    <row r="61" spans="2:13" ht="37.5" hidden="1" customHeight="1">
      <c r="B61" s="100"/>
      <c r="C61" s="105" t="s">
        <v>277</v>
      </c>
      <c r="D61" s="92">
        <v>19</v>
      </c>
      <c r="E61" s="93">
        <v>1</v>
      </c>
      <c r="F61" s="103" t="s">
        <v>194</v>
      </c>
      <c r="G61" s="94">
        <v>10010</v>
      </c>
      <c r="H61" s="92"/>
      <c r="I61" s="95">
        <f>'№4 Ведомственная'!J106</f>
        <v>38871.519999999997</v>
      </c>
      <c r="J61" s="95">
        <f>'№4 Ведомственная'!K106</f>
        <v>38871.519999999997</v>
      </c>
      <c r="K61" s="95">
        <f>'№4 Ведомственная'!L106</f>
        <v>100</v>
      </c>
      <c r="L61" s="95">
        <f>'№4 Ведомственная'!M106</f>
        <v>38871.519999999997</v>
      </c>
      <c r="M61" s="171">
        <f>'№4 Ведомственная'!N106</f>
        <v>100</v>
      </c>
    </row>
    <row r="62" spans="2:13" ht="27.75" hidden="1" customHeight="1">
      <c r="B62" s="100"/>
      <c r="C62" s="102" t="s">
        <v>29</v>
      </c>
      <c r="D62" s="92">
        <v>19</v>
      </c>
      <c r="E62" s="93">
        <v>1</v>
      </c>
      <c r="F62" s="103" t="s">
        <v>194</v>
      </c>
      <c r="G62" s="94">
        <v>10010</v>
      </c>
      <c r="H62" s="92">
        <v>110</v>
      </c>
      <c r="I62" s="95">
        <f>'№4 Ведомственная'!J107</f>
        <v>38871.519999999997</v>
      </c>
      <c r="J62" s="95">
        <f>'№4 Ведомственная'!K107</f>
        <v>38871.519999999997</v>
      </c>
      <c r="K62" s="95">
        <f>'№4 Ведомственная'!L107</f>
        <v>100</v>
      </c>
      <c r="L62" s="95">
        <f>'№4 Ведомственная'!M107</f>
        <v>38871.519999999997</v>
      </c>
      <c r="M62" s="171">
        <f>'№4 Ведомственная'!N107</f>
        <v>100</v>
      </c>
    </row>
    <row r="63" spans="2:13" ht="37.5" customHeight="1">
      <c r="B63" s="100"/>
      <c r="C63" s="105" t="s">
        <v>277</v>
      </c>
      <c r="D63" s="92">
        <v>19</v>
      </c>
      <c r="E63" s="93">
        <v>1</v>
      </c>
      <c r="F63" s="103" t="s">
        <v>194</v>
      </c>
      <c r="G63" s="94">
        <v>70140</v>
      </c>
      <c r="H63" s="92"/>
      <c r="I63" s="95">
        <f>'№4 Ведомственная'!J108</f>
        <v>146688.1</v>
      </c>
      <c r="J63" s="95">
        <f>'№4 Ведомственная'!K108</f>
        <v>146688.1</v>
      </c>
      <c r="K63" s="95">
        <f>'№4 Ведомственная'!L108</f>
        <v>100</v>
      </c>
      <c r="L63" s="95">
        <f>'№4 Ведомственная'!M108</f>
        <v>146688.1</v>
      </c>
      <c r="M63" s="171">
        <f>'№4 Ведомственная'!N108</f>
        <v>100</v>
      </c>
    </row>
    <row r="64" spans="2:13" ht="24.75" customHeight="1">
      <c r="B64" s="100"/>
      <c r="C64" s="102" t="s">
        <v>29</v>
      </c>
      <c r="D64" s="92">
        <v>19</v>
      </c>
      <c r="E64" s="93">
        <v>1</v>
      </c>
      <c r="F64" s="103" t="s">
        <v>194</v>
      </c>
      <c r="G64" s="94">
        <v>70140</v>
      </c>
      <c r="H64" s="92">
        <v>110</v>
      </c>
      <c r="I64" s="95">
        <f>'№4 Ведомственная'!J109</f>
        <v>146688.1</v>
      </c>
      <c r="J64" s="95">
        <f>'№4 Ведомственная'!K109</f>
        <v>146688.1</v>
      </c>
      <c r="K64" s="95">
        <f>'№4 Ведомственная'!L109</f>
        <v>100</v>
      </c>
      <c r="L64" s="95">
        <f>'№4 Ведомственная'!M109</f>
        <v>146688.1</v>
      </c>
      <c r="M64" s="171">
        <f>'№4 Ведомственная'!N109</f>
        <v>100</v>
      </c>
    </row>
    <row r="65" spans="2:13" ht="37.5">
      <c r="B65" s="96"/>
      <c r="C65" s="102" t="s">
        <v>298</v>
      </c>
      <c r="D65" s="92">
        <v>19</v>
      </c>
      <c r="E65" s="93">
        <v>1</v>
      </c>
      <c r="F65" s="103" t="s">
        <v>194</v>
      </c>
      <c r="G65" s="134" t="s">
        <v>489</v>
      </c>
      <c r="H65" s="92"/>
      <c r="I65" s="99">
        <f>'№4 Ведомственная'!J110</f>
        <v>100125.3</v>
      </c>
      <c r="J65" s="99">
        <f>'№4 Ведомственная'!K110</f>
        <v>100125.3</v>
      </c>
      <c r="K65" s="99">
        <f>K66</f>
        <v>100</v>
      </c>
      <c r="L65" s="99">
        <f>'№4 Ведомственная'!M110</f>
        <v>100125.3</v>
      </c>
      <c r="M65" s="183">
        <f>M66</f>
        <v>100</v>
      </c>
    </row>
    <row r="66" spans="2:13" ht="24.75" customHeight="1">
      <c r="B66" s="96"/>
      <c r="C66" s="102" t="s">
        <v>29</v>
      </c>
      <c r="D66" s="92">
        <v>19</v>
      </c>
      <c r="E66" s="93">
        <v>1</v>
      </c>
      <c r="F66" s="103" t="s">
        <v>194</v>
      </c>
      <c r="G66" s="134" t="s">
        <v>489</v>
      </c>
      <c r="H66" s="92">
        <v>110</v>
      </c>
      <c r="I66" s="99">
        <f>'№4 Ведомственная'!J111</f>
        <v>100125.3</v>
      </c>
      <c r="J66" s="99">
        <f>'№4 Ведомственная'!K111</f>
        <v>100125.3</v>
      </c>
      <c r="K66" s="99">
        <f>'№4 Ведомственная'!L111</f>
        <v>100</v>
      </c>
      <c r="L66" s="99">
        <f>'№4 Ведомственная'!M111</f>
        <v>100125.3</v>
      </c>
      <c r="M66" s="183">
        <f>'№4 Ведомственная'!N111</f>
        <v>100</v>
      </c>
    </row>
    <row r="67" spans="2:13">
      <c r="B67" s="96"/>
      <c r="C67" s="91"/>
      <c r="D67" s="83">
        <v>19</v>
      </c>
      <c r="E67" s="98">
        <v>1</v>
      </c>
      <c r="F67" s="106" t="s">
        <v>195</v>
      </c>
      <c r="G67" s="134" t="s">
        <v>287</v>
      </c>
      <c r="H67" s="83"/>
      <c r="I67" s="99">
        <f>I68+I70</f>
        <v>74900</v>
      </c>
      <c r="J67" s="99">
        <f>J68+J70</f>
        <v>74900</v>
      </c>
      <c r="K67" s="99">
        <f>'№4 Ведомственная'!L164</f>
        <v>100</v>
      </c>
      <c r="L67" s="99">
        <f>L68+L70</f>
        <v>74900</v>
      </c>
      <c r="M67" s="183">
        <f>'№4 Ведомственная'!N164</f>
        <v>100</v>
      </c>
    </row>
    <row r="68" spans="2:13" ht="56.25" hidden="1">
      <c r="B68" s="96"/>
      <c r="C68" s="91" t="s">
        <v>492</v>
      </c>
      <c r="D68" s="83">
        <v>19</v>
      </c>
      <c r="E68" s="98">
        <v>1</v>
      </c>
      <c r="F68" s="106" t="s">
        <v>195</v>
      </c>
      <c r="G68" s="134" t="s">
        <v>491</v>
      </c>
      <c r="H68" s="83"/>
      <c r="I68" s="99">
        <f>'№4 Ведомственная'!J165</f>
        <v>0</v>
      </c>
      <c r="J68" s="99">
        <f>'№4 Ведомственная'!K165</f>
        <v>0</v>
      </c>
      <c r="K68" s="99" t="e">
        <f>K69</f>
        <v>#DIV/0!</v>
      </c>
      <c r="L68" s="99">
        <f>'№4 Ведомственная'!M165</f>
        <v>0</v>
      </c>
      <c r="M68" s="183" t="e">
        <f>M69</f>
        <v>#DIV/0!</v>
      </c>
    </row>
    <row r="69" spans="2:13" ht="37.5" hidden="1">
      <c r="B69" s="96"/>
      <c r="C69" s="101" t="s">
        <v>22</v>
      </c>
      <c r="D69" s="83">
        <v>19</v>
      </c>
      <c r="E69" s="98">
        <v>1</v>
      </c>
      <c r="F69" s="106" t="s">
        <v>195</v>
      </c>
      <c r="G69" s="134" t="s">
        <v>491</v>
      </c>
      <c r="H69" s="83">
        <v>240</v>
      </c>
      <c r="I69" s="99">
        <f>'№4 Ведомственная'!J166</f>
        <v>0</v>
      </c>
      <c r="J69" s="99">
        <f>'№4 Ведомственная'!K166</f>
        <v>0</v>
      </c>
      <c r="K69" s="99" t="e">
        <f>'№4 Ведомственная'!L166</f>
        <v>#DIV/0!</v>
      </c>
      <c r="L69" s="99">
        <f>'№4 Ведомственная'!M166</f>
        <v>0</v>
      </c>
      <c r="M69" s="183" t="e">
        <f>'№4 Ведомственная'!N166</f>
        <v>#DIV/0!</v>
      </c>
    </row>
    <row r="70" spans="2:13" ht="56.25">
      <c r="B70" s="96"/>
      <c r="C70" s="105" t="s">
        <v>492</v>
      </c>
      <c r="D70" s="83">
        <v>19</v>
      </c>
      <c r="E70" s="98">
        <v>1</v>
      </c>
      <c r="F70" s="106" t="s">
        <v>195</v>
      </c>
      <c r="G70" s="134" t="s">
        <v>362</v>
      </c>
      <c r="H70" s="83"/>
      <c r="I70" s="99">
        <f>'№4 Ведомственная'!J169</f>
        <v>74900</v>
      </c>
      <c r="J70" s="99">
        <f>'№4 Ведомственная'!K169</f>
        <v>74900</v>
      </c>
      <c r="K70" s="99">
        <f>K71</f>
        <v>100</v>
      </c>
      <c r="L70" s="99">
        <f>'№4 Ведомственная'!M169</f>
        <v>74900</v>
      </c>
      <c r="M70" s="183">
        <f>M71</f>
        <v>100</v>
      </c>
    </row>
    <row r="71" spans="2:13" ht="24.75" customHeight="1">
      <c r="B71" s="96"/>
      <c r="C71" s="101" t="s">
        <v>22</v>
      </c>
      <c r="D71" s="83">
        <v>19</v>
      </c>
      <c r="E71" s="98">
        <v>1</v>
      </c>
      <c r="F71" s="106" t="s">
        <v>195</v>
      </c>
      <c r="G71" s="134" t="s">
        <v>362</v>
      </c>
      <c r="H71" s="83">
        <v>240</v>
      </c>
      <c r="I71" s="99">
        <f>'№4 Ведомственная'!J170</f>
        <v>74900</v>
      </c>
      <c r="J71" s="99">
        <f>'№4 Ведомственная'!K170</f>
        <v>74900</v>
      </c>
      <c r="K71" s="99">
        <f>'№4 Ведомственная'!L170</f>
        <v>100</v>
      </c>
      <c r="L71" s="99">
        <f>'№4 Ведомственная'!M170</f>
        <v>74900</v>
      </c>
      <c r="M71" s="183">
        <f>'№4 Ведомственная'!N170</f>
        <v>100</v>
      </c>
    </row>
    <row r="72" spans="2:13" ht="57" hidden="1" customHeight="1">
      <c r="B72" s="96"/>
      <c r="C72" s="97" t="s">
        <v>336</v>
      </c>
      <c r="D72" s="83">
        <v>19</v>
      </c>
      <c r="E72" s="98">
        <v>2</v>
      </c>
      <c r="F72" s="106" t="s">
        <v>192</v>
      </c>
      <c r="G72" s="109" t="s">
        <v>287</v>
      </c>
      <c r="H72" s="83"/>
      <c r="I72" s="99">
        <f t="shared" ref="I72:M74" si="10">I73</f>
        <v>0</v>
      </c>
      <c r="J72" s="99">
        <f t="shared" si="10"/>
        <v>0</v>
      </c>
      <c r="K72" s="99" t="e">
        <f t="shared" si="10"/>
        <v>#DIV/0!</v>
      </c>
      <c r="L72" s="99">
        <f t="shared" si="10"/>
        <v>0</v>
      </c>
      <c r="M72" s="183" t="e">
        <f t="shared" si="10"/>
        <v>#DIV/0!</v>
      </c>
    </row>
    <row r="73" spans="2:13" ht="22.5" hidden="1" customHeight="1">
      <c r="B73" s="100"/>
      <c r="C73" s="91" t="s">
        <v>337</v>
      </c>
      <c r="D73" s="92">
        <v>19</v>
      </c>
      <c r="E73" s="93">
        <v>2</v>
      </c>
      <c r="F73" s="103" t="s">
        <v>193</v>
      </c>
      <c r="G73" s="109" t="s">
        <v>287</v>
      </c>
      <c r="H73" s="92"/>
      <c r="I73" s="95">
        <f t="shared" si="10"/>
        <v>0</v>
      </c>
      <c r="J73" s="95">
        <f t="shared" si="10"/>
        <v>0</v>
      </c>
      <c r="K73" s="95" t="e">
        <f t="shared" si="10"/>
        <v>#DIV/0!</v>
      </c>
      <c r="L73" s="95">
        <f t="shared" si="10"/>
        <v>0</v>
      </c>
      <c r="M73" s="171" t="e">
        <f t="shared" si="10"/>
        <v>#DIV/0!</v>
      </c>
    </row>
    <row r="74" spans="2:13" ht="24" hidden="1" customHeight="1">
      <c r="B74" s="100"/>
      <c r="C74" s="91" t="s">
        <v>338</v>
      </c>
      <c r="D74" s="92">
        <v>19</v>
      </c>
      <c r="E74" s="93">
        <v>2</v>
      </c>
      <c r="F74" s="103" t="s">
        <v>193</v>
      </c>
      <c r="G74" s="103" t="s">
        <v>286</v>
      </c>
      <c r="H74" s="92"/>
      <c r="I74" s="95">
        <f t="shared" si="10"/>
        <v>0</v>
      </c>
      <c r="J74" s="95">
        <f t="shared" si="10"/>
        <v>0</v>
      </c>
      <c r="K74" s="95" t="e">
        <f t="shared" si="10"/>
        <v>#DIV/0!</v>
      </c>
      <c r="L74" s="95">
        <f t="shared" si="10"/>
        <v>0</v>
      </c>
      <c r="M74" s="171" t="e">
        <f t="shared" si="10"/>
        <v>#DIV/0!</v>
      </c>
    </row>
    <row r="75" spans="2:13" ht="38.25" hidden="1" customHeight="1">
      <c r="B75" s="100"/>
      <c r="C75" s="101" t="s">
        <v>22</v>
      </c>
      <c r="D75" s="92">
        <v>19</v>
      </c>
      <c r="E75" s="93">
        <v>2</v>
      </c>
      <c r="F75" s="103" t="s">
        <v>193</v>
      </c>
      <c r="G75" s="103" t="s">
        <v>286</v>
      </c>
      <c r="H75" s="92">
        <v>240</v>
      </c>
      <c r="I75" s="95">
        <f>'№4 Ведомственная'!J62</f>
        <v>0</v>
      </c>
      <c r="J75" s="95">
        <f>'№4 Ведомственная'!K62</f>
        <v>0</v>
      </c>
      <c r="K75" s="95" t="e">
        <f>'№4 Ведомственная'!L62</f>
        <v>#DIV/0!</v>
      </c>
      <c r="L75" s="95">
        <f>'№4 Ведомственная'!M62</f>
        <v>0</v>
      </c>
      <c r="M75" s="171" t="e">
        <f>'№4 Ведомственная'!N62</f>
        <v>#DIV/0!</v>
      </c>
    </row>
    <row r="76" spans="2:13" ht="57" customHeight="1">
      <c r="B76" s="96"/>
      <c r="C76" s="97" t="s">
        <v>30</v>
      </c>
      <c r="D76" s="83">
        <v>19</v>
      </c>
      <c r="E76" s="98">
        <v>3</v>
      </c>
      <c r="F76" s="106" t="s">
        <v>192</v>
      </c>
      <c r="G76" s="109" t="s">
        <v>287</v>
      </c>
      <c r="H76" s="83"/>
      <c r="I76" s="99">
        <f>I77+I84+I95+I112</f>
        <v>4380104.47</v>
      </c>
      <c r="J76" s="99">
        <f>J77+J84+J95+J112</f>
        <v>4361321.5</v>
      </c>
      <c r="K76" s="158">
        <f t="shared" si="0"/>
        <v>99.571175296647667</v>
      </c>
      <c r="L76" s="99">
        <f>L77+L84+L95+L112</f>
        <v>4361321.5</v>
      </c>
      <c r="M76" s="157">
        <f t="shared" ref="M76:M77" si="11">L76/I76*100</f>
        <v>99.571175296647667</v>
      </c>
    </row>
    <row r="77" spans="2:13" ht="41.25" customHeight="1">
      <c r="B77" s="100"/>
      <c r="C77" s="104" t="s">
        <v>309</v>
      </c>
      <c r="D77" s="92">
        <v>19</v>
      </c>
      <c r="E77" s="93">
        <v>3</v>
      </c>
      <c r="F77" s="103" t="s">
        <v>193</v>
      </c>
      <c r="G77" s="109" t="s">
        <v>287</v>
      </c>
      <c r="H77" s="92"/>
      <c r="I77" s="95">
        <f>I78+I80+I82</f>
        <v>1302780.74</v>
      </c>
      <c r="J77" s="95">
        <f>J78+J80+J82</f>
        <v>1283997.77</v>
      </c>
      <c r="K77" s="158">
        <f t="shared" si="0"/>
        <v>98.558240122585786</v>
      </c>
      <c r="L77" s="95">
        <f>L78+L80+L82</f>
        <v>1283997.77</v>
      </c>
      <c r="M77" s="157">
        <f t="shared" si="11"/>
        <v>98.558240122585786</v>
      </c>
    </row>
    <row r="78" spans="2:13" ht="57" hidden="1" customHeight="1">
      <c r="B78" s="100"/>
      <c r="C78" s="91" t="s">
        <v>430</v>
      </c>
      <c r="D78" s="92">
        <v>19</v>
      </c>
      <c r="E78" s="93">
        <v>3</v>
      </c>
      <c r="F78" s="103" t="s">
        <v>193</v>
      </c>
      <c r="G78" s="103" t="s">
        <v>429</v>
      </c>
      <c r="H78" s="92"/>
      <c r="I78" s="95">
        <f>'№4 Ведомственная'!J274</f>
        <v>0</v>
      </c>
      <c r="J78" s="95">
        <f>'№4 Ведомственная'!K274</f>
        <v>0</v>
      </c>
      <c r="K78" s="95" t="e">
        <f>'№4 Ведомственная'!L274</f>
        <v>#DIV/0!</v>
      </c>
      <c r="L78" s="95">
        <f>'№4 Ведомственная'!M274</f>
        <v>0</v>
      </c>
      <c r="M78" s="171" t="e">
        <f>'№4 Ведомственная'!N274</f>
        <v>#DIV/0!</v>
      </c>
    </row>
    <row r="79" spans="2:13" ht="38.25" hidden="1" customHeight="1">
      <c r="B79" s="100"/>
      <c r="C79" s="101" t="s">
        <v>22</v>
      </c>
      <c r="D79" s="92">
        <v>19</v>
      </c>
      <c r="E79" s="93">
        <v>3</v>
      </c>
      <c r="F79" s="103" t="s">
        <v>193</v>
      </c>
      <c r="G79" s="103" t="s">
        <v>429</v>
      </c>
      <c r="H79" s="92">
        <v>240</v>
      </c>
      <c r="I79" s="95">
        <f>'№4 Ведомственная'!J275</f>
        <v>0</v>
      </c>
      <c r="J79" s="95">
        <f>'№4 Ведомственная'!K275</f>
        <v>0</v>
      </c>
      <c r="K79" s="95" t="e">
        <f>'№4 Ведомственная'!L275</f>
        <v>#DIV/0!</v>
      </c>
      <c r="L79" s="95">
        <f>'№4 Ведомственная'!M275</f>
        <v>0</v>
      </c>
      <c r="M79" s="171" t="e">
        <f>'№4 Ведомственная'!N275</f>
        <v>#DIV/0!</v>
      </c>
    </row>
    <row r="80" spans="2:13" ht="98.25" hidden="1" customHeight="1">
      <c r="B80" s="100"/>
      <c r="C80" s="91" t="s">
        <v>310</v>
      </c>
      <c r="D80" s="92">
        <v>19</v>
      </c>
      <c r="E80" s="93">
        <v>3</v>
      </c>
      <c r="F80" s="103" t="s">
        <v>193</v>
      </c>
      <c r="G80" s="103" t="s">
        <v>371</v>
      </c>
      <c r="H80" s="92"/>
      <c r="I80" s="95">
        <f>'№4 Ведомственная'!J276</f>
        <v>0</v>
      </c>
      <c r="J80" s="95">
        <f>'№4 Ведомственная'!K276</f>
        <v>0</v>
      </c>
      <c r="K80" s="95" t="e">
        <f>'№4 Ведомственная'!L276</f>
        <v>#DIV/0!</v>
      </c>
      <c r="L80" s="95">
        <f>'№4 Ведомственная'!M276</f>
        <v>0</v>
      </c>
      <c r="M80" s="171" t="e">
        <f>'№4 Ведомственная'!N276</f>
        <v>#DIV/0!</v>
      </c>
    </row>
    <row r="81" spans="2:13" ht="38.25" hidden="1" customHeight="1">
      <c r="B81" s="100"/>
      <c r="C81" s="101" t="s">
        <v>22</v>
      </c>
      <c r="D81" s="92">
        <v>19</v>
      </c>
      <c r="E81" s="93">
        <v>3</v>
      </c>
      <c r="F81" s="103" t="s">
        <v>193</v>
      </c>
      <c r="G81" s="103" t="s">
        <v>371</v>
      </c>
      <c r="H81" s="92">
        <v>240</v>
      </c>
      <c r="I81" s="95">
        <f>'№4 Ведомственная'!J277</f>
        <v>0</v>
      </c>
      <c r="J81" s="95">
        <f>'№4 Ведомственная'!K277</f>
        <v>0</v>
      </c>
      <c r="K81" s="95" t="e">
        <f>'№4 Ведомственная'!L277</f>
        <v>#DIV/0!</v>
      </c>
      <c r="L81" s="95">
        <f>'№4 Ведомственная'!M277</f>
        <v>0</v>
      </c>
      <c r="M81" s="171" t="e">
        <f>'№4 Ведомственная'!N277</f>
        <v>#DIV/0!</v>
      </c>
    </row>
    <row r="82" spans="2:13" ht="93" customHeight="1">
      <c r="B82" s="100"/>
      <c r="C82" s="184" t="s">
        <v>310</v>
      </c>
      <c r="D82" s="92">
        <v>19</v>
      </c>
      <c r="E82" s="93">
        <v>3</v>
      </c>
      <c r="F82" s="103" t="s">
        <v>193</v>
      </c>
      <c r="G82" s="103" t="s">
        <v>503</v>
      </c>
      <c r="H82" s="92"/>
      <c r="I82" s="95">
        <f>'№4 Ведомственная'!J291+'№4 Ведомственная'!J276</f>
        <v>1302780.74</v>
      </c>
      <c r="J82" s="95">
        <f>'№4 Ведомственная'!K291+'№4 Ведомственная'!K276</f>
        <v>1283997.77</v>
      </c>
      <c r="K82" s="95">
        <f>'№4 Ведомственная'!L278</f>
        <v>100</v>
      </c>
      <c r="L82" s="95">
        <f>'№4 Ведомственная'!M291+'№4 Ведомственная'!M276</f>
        <v>1283997.77</v>
      </c>
      <c r="M82" s="171">
        <f>'№4 Ведомственная'!N278</f>
        <v>100</v>
      </c>
    </row>
    <row r="83" spans="2:13" ht="38.25" customHeight="1">
      <c r="B83" s="100"/>
      <c r="C83" s="75" t="s">
        <v>264</v>
      </c>
      <c r="D83" s="92">
        <v>19</v>
      </c>
      <c r="E83" s="93">
        <v>3</v>
      </c>
      <c r="F83" s="103" t="s">
        <v>193</v>
      </c>
      <c r="G83" s="103" t="s">
        <v>503</v>
      </c>
      <c r="H83" s="92">
        <v>320</v>
      </c>
      <c r="I83" s="95">
        <f>'№4 Ведомственная'!J292+'№4 Ведомственная'!J277</f>
        <v>1302780.74</v>
      </c>
      <c r="J83" s="95">
        <f>'№4 Ведомственная'!K292+'№4 Ведомственная'!K277</f>
        <v>1283997.77</v>
      </c>
      <c r="K83" s="95">
        <f>'№4 Ведомственная'!L279</f>
        <v>100</v>
      </c>
      <c r="L83" s="95">
        <f>'№4 Ведомственная'!M292+'№4 Ведомственная'!M277</f>
        <v>1283997.77</v>
      </c>
      <c r="M83" s="171">
        <f>'№4 Ведомственная'!N279</f>
        <v>100</v>
      </c>
    </row>
    <row r="84" spans="2:13" ht="22.5" customHeight="1">
      <c r="B84" s="100"/>
      <c r="C84" s="91" t="s">
        <v>31</v>
      </c>
      <c r="D84" s="92">
        <v>19</v>
      </c>
      <c r="E84" s="93">
        <v>3</v>
      </c>
      <c r="F84" s="93" t="s">
        <v>197</v>
      </c>
      <c r="G84" s="109" t="s">
        <v>287</v>
      </c>
      <c r="H84" s="92"/>
      <c r="I84" s="95">
        <f>I87+I93+I89+I91+I85</f>
        <v>423959.56</v>
      </c>
      <c r="J84" s="95">
        <f>J87+J93+J89+J91+J85</f>
        <v>423959.56</v>
      </c>
      <c r="K84" s="158">
        <f t="shared" si="0"/>
        <v>100</v>
      </c>
      <c r="L84" s="95">
        <f>L87+L93+L89+L85+L91</f>
        <v>423959.56</v>
      </c>
      <c r="M84" s="159">
        <f t="shared" ref="M84:M130" si="12">L84/I84*100</f>
        <v>100</v>
      </c>
    </row>
    <row r="85" spans="2:13" ht="22.5" hidden="1" customHeight="1">
      <c r="B85" s="100"/>
      <c r="C85" s="91" t="s">
        <v>493</v>
      </c>
      <c r="D85" s="92">
        <v>19</v>
      </c>
      <c r="E85" s="93">
        <v>3</v>
      </c>
      <c r="F85" s="93" t="s">
        <v>197</v>
      </c>
      <c r="G85" s="103" t="s">
        <v>286</v>
      </c>
      <c r="H85" s="92"/>
      <c r="I85" s="95">
        <f>'№4 Ведомственная'!J184</f>
        <v>0</v>
      </c>
      <c r="J85" s="95">
        <f>'№4 Ведомственная'!K184</f>
        <v>0</v>
      </c>
      <c r="K85" s="158" t="e">
        <f>K86</f>
        <v>#DIV/0!</v>
      </c>
      <c r="L85" s="95">
        <f>'№4 Ведомственная'!M184</f>
        <v>0</v>
      </c>
      <c r="M85" s="159" t="e">
        <f>M86</f>
        <v>#DIV/0!</v>
      </c>
    </row>
    <row r="86" spans="2:13" ht="37.5" hidden="1">
      <c r="B86" s="100"/>
      <c r="C86" s="101" t="s">
        <v>22</v>
      </c>
      <c r="D86" s="92">
        <v>19</v>
      </c>
      <c r="E86" s="93">
        <v>3</v>
      </c>
      <c r="F86" s="93" t="s">
        <v>197</v>
      </c>
      <c r="G86" s="103" t="s">
        <v>286</v>
      </c>
      <c r="H86" s="92">
        <v>240</v>
      </c>
      <c r="I86" s="95">
        <f>'№4 Ведомственная'!J185</f>
        <v>0</v>
      </c>
      <c r="J86" s="95">
        <f>'№4 Ведомственная'!K185</f>
        <v>0</v>
      </c>
      <c r="K86" s="158" t="e">
        <f>'№4 Ведомственная'!L185</f>
        <v>#DIV/0!</v>
      </c>
      <c r="L86" s="95">
        <f>'№4 Ведомственная'!M185</f>
        <v>0</v>
      </c>
      <c r="M86" s="159" t="e">
        <f>'№4 Ведомственная'!N185</f>
        <v>#DIV/0!</v>
      </c>
    </row>
    <row r="87" spans="2:13" ht="36.75" customHeight="1">
      <c r="B87" s="100"/>
      <c r="C87" s="91" t="s">
        <v>32</v>
      </c>
      <c r="D87" s="92">
        <v>19</v>
      </c>
      <c r="E87" s="93">
        <v>3</v>
      </c>
      <c r="F87" s="93" t="s">
        <v>197</v>
      </c>
      <c r="G87" s="103" t="s">
        <v>305</v>
      </c>
      <c r="H87" s="92"/>
      <c r="I87" s="95">
        <f>'№4 Ведомственная'!J186</f>
        <v>163959.56</v>
      </c>
      <c r="J87" s="95">
        <f>'№4 Ведомственная'!K186</f>
        <v>163959.56</v>
      </c>
      <c r="K87" s="158">
        <f t="shared" si="0"/>
        <v>100</v>
      </c>
      <c r="L87" s="95">
        <f>'№4 Ведомственная'!M186</f>
        <v>163959.56</v>
      </c>
      <c r="M87" s="159">
        <f t="shared" si="12"/>
        <v>100</v>
      </c>
    </row>
    <row r="88" spans="2:13" ht="38.25" customHeight="1">
      <c r="B88" s="100"/>
      <c r="C88" s="101" t="s">
        <v>22</v>
      </c>
      <c r="D88" s="92">
        <v>19</v>
      </c>
      <c r="E88" s="93">
        <v>3</v>
      </c>
      <c r="F88" s="93" t="s">
        <v>197</v>
      </c>
      <c r="G88" s="103" t="s">
        <v>305</v>
      </c>
      <c r="H88" s="92">
        <v>240</v>
      </c>
      <c r="I88" s="95">
        <f>'№4 Ведомственная'!J187</f>
        <v>163959.56</v>
      </c>
      <c r="J88" s="95">
        <f>'№4 Ведомственная'!K187</f>
        <v>163959.56</v>
      </c>
      <c r="K88" s="158">
        <f t="shared" si="0"/>
        <v>100</v>
      </c>
      <c r="L88" s="95">
        <f>'№4 Ведомственная'!M187</f>
        <v>163959.56</v>
      </c>
      <c r="M88" s="159">
        <f t="shared" si="12"/>
        <v>100</v>
      </c>
    </row>
    <row r="89" spans="2:13" ht="38.25" hidden="1" customHeight="1">
      <c r="B89" s="100"/>
      <c r="C89" s="105" t="s">
        <v>452</v>
      </c>
      <c r="D89" s="92">
        <v>19</v>
      </c>
      <c r="E89" s="93">
        <v>3</v>
      </c>
      <c r="F89" s="93" t="s">
        <v>197</v>
      </c>
      <c r="G89" s="103" t="s">
        <v>291</v>
      </c>
      <c r="H89" s="92"/>
      <c r="I89" s="95">
        <f>I90</f>
        <v>0</v>
      </c>
      <c r="J89" s="95">
        <f>J90</f>
        <v>0</v>
      </c>
      <c r="K89" s="158" t="e">
        <f t="shared" si="0"/>
        <v>#DIV/0!</v>
      </c>
      <c r="L89" s="95">
        <f>L90</f>
        <v>0</v>
      </c>
      <c r="M89" s="159" t="e">
        <f t="shared" si="12"/>
        <v>#DIV/0!</v>
      </c>
    </row>
    <row r="90" spans="2:13" ht="38.25" hidden="1" customHeight="1">
      <c r="B90" s="100"/>
      <c r="C90" s="101" t="s">
        <v>22</v>
      </c>
      <c r="D90" s="92">
        <v>19</v>
      </c>
      <c r="E90" s="93">
        <v>3</v>
      </c>
      <c r="F90" s="93" t="s">
        <v>197</v>
      </c>
      <c r="G90" s="103" t="s">
        <v>291</v>
      </c>
      <c r="H90" s="92">
        <v>240</v>
      </c>
      <c r="I90" s="95">
        <v>0</v>
      </c>
      <c r="J90" s="95">
        <v>0</v>
      </c>
      <c r="K90" s="158" t="e">
        <f t="shared" si="0"/>
        <v>#DIV/0!</v>
      </c>
      <c r="L90" s="95">
        <f>J90</f>
        <v>0</v>
      </c>
      <c r="M90" s="159" t="e">
        <f t="shared" si="12"/>
        <v>#DIV/0!</v>
      </c>
    </row>
    <row r="91" spans="2:13" hidden="1">
      <c r="B91" s="100"/>
      <c r="C91" s="105" t="s">
        <v>495</v>
      </c>
      <c r="D91" s="92">
        <v>19</v>
      </c>
      <c r="E91" s="93">
        <v>3</v>
      </c>
      <c r="F91" s="93" t="s">
        <v>197</v>
      </c>
      <c r="G91" s="103" t="s">
        <v>494</v>
      </c>
      <c r="H91" s="92"/>
      <c r="I91" s="95">
        <f>'№4 Ведомственная'!J190</f>
        <v>0</v>
      </c>
      <c r="J91" s="95">
        <f>'№4 Ведомственная'!K190</f>
        <v>0</v>
      </c>
      <c r="K91" s="158" t="e">
        <f>K92</f>
        <v>#DIV/0!</v>
      </c>
      <c r="L91" s="95">
        <f>L92</f>
        <v>0</v>
      </c>
      <c r="M91" s="159" t="e">
        <f>M92</f>
        <v>#DIV/0!</v>
      </c>
    </row>
    <row r="92" spans="2:13" ht="38.25" hidden="1" customHeight="1">
      <c r="B92" s="100"/>
      <c r="C92" s="101" t="s">
        <v>22</v>
      </c>
      <c r="D92" s="92">
        <v>19</v>
      </c>
      <c r="E92" s="93">
        <v>3</v>
      </c>
      <c r="F92" s="93" t="s">
        <v>197</v>
      </c>
      <c r="G92" s="103" t="s">
        <v>494</v>
      </c>
      <c r="H92" s="92">
        <v>240</v>
      </c>
      <c r="I92" s="95">
        <f>'№4 Ведомственная'!J191</f>
        <v>0</v>
      </c>
      <c r="J92" s="95">
        <f>'№4 Ведомственная'!K191</f>
        <v>0</v>
      </c>
      <c r="K92" s="158" t="e">
        <f>'№4 Ведомственная'!L191</f>
        <v>#DIV/0!</v>
      </c>
      <c r="L92" s="95">
        <f>'№4 Ведомственная'!M191</f>
        <v>0</v>
      </c>
      <c r="M92" s="159" t="e">
        <f>'№4 Ведомственная'!N191</f>
        <v>#DIV/0!</v>
      </c>
    </row>
    <row r="93" spans="2:13" ht="75" customHeight="1">
      <c r="B93" s="100"/>
      <c r="C93" s="91" t="s">
        <v>343</v>
      </c>
      <c r="D93" s="92">
        <v>19</v>
      </c>
      <c r="E93" s="93">
        <v>3</v>
      </c>
      <c r="F93" s="93" t="s">
        <v>197</v>
      </c>
      <c r="G93" s="103" t="s">
        <v>342</v>
      </c>
      <c r="H93" s="92"/>
      <c r="I93" s="95">
        <f>'№4 Ведомственная'!J192</f>
        <v>260000</v>
      </c>
      <c r="J93" s="95">
        <f>'№4 Ведомственная'!K192</f>
        <v>260000</v>
      </c>
      <c r="K93" s="158">
        <f t="shared" ref="K93:K95" si="13">J93/I93*100</f>
        <v>100</v>
      </c>
      <c r="L93" s="95">
        <f>'№4 Ведомственная'!M192</f>
        <v>260000</v>
      </c>
      <c r="M93" s="159">
        <f t="shared" ref="M93:M95" si="14">L93/I93*100</f>
        <v>100</v>
      </c>
    </row>
    <row r="94" spans="2:13" ht="26.25" customHeight="1">
      <c r="B94" s="100"/>
      <c r="C94" s="101" t="s">
        <v>170</v>
      </c>
      <c r="D94" s="92">
        <v>19</v>
      </c>
      <c r="E94" s="93">
        <v>3</v>
      </c>
      <c r="F94" s="93" t="s">
        <v>197</v>
      </c>
      <c r="G94" s="103" t="s">
        <v>342</v>
      </c>
      <c r="H94" s="92">
        <v>540</v>
      </c>
      <c r="I94" s="95">
        <f>'№4 Ведомственная'!J193</f>
        <v>260000</v>
      </c>
      <c r="J94" s="95">
        <f>'№4 Ведомственная'!K193</f>
        <v>260000</v>
      </c>
      <c r="K94" s="158">
        <f t="shared" si="13"/>
        <v>100</v>
      </c>
      <c r="L94" s="95">
        <f>'№4 Ведомственная'!M193</f>
        <v>260000</v>
      </c>
      <c r="M94" s="159">
        <f t="shared" si="14"/>
        <v>100</v>
      </c>
    </row>
    <row r="95" spans="2:13" ht="26.25" customHeight="1">
      <c r="B95" s="100"/>
      <c r="C95" s="91" t="s">
        <v>33</v>
      </c>
      <c r="D95" s="92">
        <v>19</v>
      </c>
      <c r="E95" s="93">
        <v>3</v>
      </c>
      <c r="F95" s="103" t="s">
        <v>194</v>
      </c>
      <c r="G95" s="109" t="s">
        <v>287</v>
      </c>
      <c r="H95" s="92"/>
      <c r="I95" s="95">
        <f>I96+I98+I100+I102+I104+I106+I108+I110</f>
        <v>2348186.13</v>
      </c>
      <c r="J95" s="95">
        <f>J96+J98+J100+J102+J104+J106+J108+J110</f>
        <v>2348186.13</v>
      </c>
      <c r="K95" s="158">
        <f t="shared" si="13"/>
        <v>100</v>
      </c>
      <c r="L95" s="95">
        <f>L96+L98+L100+L102+L104+L106+L108+L110</f>
        <v>2348186.13</v>
      </c>
      <c r="M95" s="159">
        <f t="shared" si="14"/>
        <v>100</v>
      </c>
    </row>
    <row r="96" spans="2:13">
      <c r="B96" s="100"/>
      <c r="C96" s="47" t="s">
        <v>242</v>
      </c>
      <c r="D96" s="92">
        <v>19</v>
      </c>
      <c r="E96" s="93">
        <v>3</v>
      </c>
      <c r="F96" s="103" t="s">
        <v>194</v>
      </c>
      <c r="G96" s="94">
        <v>10010</v>
      </c>
      <c r="H96" s="92"/>
      <c r="I96" s="95">
        <f>'№4 Ведомственная'!J198</f>
        <v>1122945.28</v>
      </c>
      <c r="J96" s="95">
        <f>'№4 Ведомственная'!K198</f>
        <v>1122945.28</v>
      </c>
      <c r="K96" s="158">
        <f t="shared" si="0"/>
        <v>100</v>
      </c>
      <c r="L96" s="95">
        <f>'№4 Ведомственная'!M198</f>
        <v>1122945.28</v>
      </c>
      <c r="M96" s="159">
        <f t="shared" si="12"/>
        <v>100</v>
      </c>
    </row>
    <row r="97" spans="2:13" ht="37.5">
      <c r="B97" s="100"/>
      <c r="C97" s="101" t="s">
        <v>22</v>
      </c>
      <c r="D97" s="92">
        <v>19</v>
      </c>
      <c r="E97" s="93">
        <v>3</v>
      </c>
      <c r="F97" s="103" t="s">
        <v>194</v>
      </c>
      <c r="G97" s="94">
        <v>10010</v>
      </c>
      <c r="H97" s="92">
        <v>240</v>
      </c>
      <c r="I97" s="95">
        <f>'№4 Ведомственная'!J199</f>
        <v>1122945.28</v>
      </c>
      <c r="J97" s="95">
        <f>'№4 Ведомственная'!K199</f>
        <v>1122945.28</v>
      </c>
      <c r="K97" s="158">
        <f t="shared" si="0"/>
        <v>100</v>
      </c>
      <c r="L97" s="95">
        <f>'№4 Ведомственная'!M199</f>
        <v>1122945.28</v>
      </c>
      <c r="M97" s="159">
        <f t="shared" si="12"/>
        <v>100</v>
      </c>
    </row>
    <row r="98" spans="2:13" hidden="1">
      <c r="B98" s="100"/>
      <c r="C98" s="47" t="s">
        <v>34</v>
      </c>
      <c r="D98" s="92">
        <v>19</v>
      </c>
      <c r="E98" s="93">
        <v>3</v>
      </c>
      <c r="F98" s="103" t="s">
        <v>194</v>
      </c>
      <c r="G98" s="109" t="s">
        <v>303</v>
      </c>
      <c r="H98" s="92"/>
      <c r="I98" s="95">
        <f>'№4 Ведомственная'!J200</f>
        <v>0</v>
      </c>
      <c r="J98" s="95">
        <f>'№4 Ведомственная'!K200</f>
        <v>0</v>
      </c>
      <c r="K98" s="158" t="e">
        <f t="shared" si="0"/>
        <v>#DIV/0!</v>
      </c>
      <c r="L98" s="95">
        <f>'№4 Ведомственная'!M200</f>
        <v>0</v>
      </c>
      <c r="M98" s="159" t="e">
        <f t="shared" si="12"/>
        <v>#DIV/0!</v>
      </c>
    </row>
    <row r="99" spans="2:13" ht="37.5" hidden="1">
      <c r="B99" s="100"/>
      <c r="C99" s="101" t="s">
        <v>22</v>
      </c>
      <c r="D99" s="92">
        <v>19</v>
      </c>
      <c r="E99" s="93">
        <v>3</v>
      </c>
      <c r="F99" s="103" t="s">
        <v>194</v>
      </c>
      <c r="G99" s="109" t="s">
        <v>303</v>
      </c>
      <c r="H99" s="92">
        <v>240</v>
      </c>
      <c r="I99" s="95">
        <f>'№4 Ведомственная'!J201</f>
        <v>0</v>
      </c>
      <c r="J99" s="95">
        <f>'№4 Ведомственная'!K201</f>
        <v>0</v>
      </c>
      <c r="K99" s="158" t="e">
        <f t="shared" si="0"/>
        <v>#DIV/0!</v>
      </c>
      <c r="L99" s="95">
        <f>'№4 Ведомственная'!M201</f>
        <v>0</v>
      </c>
      <c r="M99" s="159" t="e">
        <f t="shared" si="12"/>
        <v>#DIV/0!</v>
      </c>
    </row>
    <row r="100" spans="2:13" hidden="1">
      <c r="B100" s="100"/>
      <c r="C100" s="47" t="s">
        <v>35</v>
      </c>
      <c r="D100" s="92">
        <v>19</v>
      </c>
      <c r="E100" s="93">
        <v>3</v>
      </c>
      <c r="F100" s="103" t="s">
        <v>194</v>
      </c>
      <c r="G100" s="109" t="s">
        <v>305</v>
      </c>
      <c r="H100" s="92"/>
      <c r="I100" s="95">
        <f>'№4 Ведомственная'!J202</f>
        <v>0</v>
      </c>
      <c r="J100" s="95">
        <f>'№4 Ведомственная'!K202</f>
        <v>0</v>
      </c>
      <c r="K100" s="158" t="e">
        <f t="shared" si="0"/>
        <v>#DIV/0!</v>
      </c>
      <c r="L100" s="95">
        <f>'№4 Ведомственная'!M202</f>
        <v>0</v>
      </c>
      <c r="M100" s="159" t="e">
        <f t="shared" si="12"/>
        <v>#DIV/0!</v>
      </c>
    </row>
    <row r="101" spans="2:13" ht="37.5" hidden="1">
      <c r="B101" s="100"/>
      <c r="C101" s="101" t="s">
        <v>22</v>
      </c>
      <c r="D101" s="92">
        <v>19</v>
      </c>
      <c r="E101" s="93">
        <v>3</v>
      </c>
      <c r="F101" s="103" t="s">
        <v>194</v>
      </c>
      <c r="G101" s="109" t="s">
        <v>305</v>
      </c>
      <c r="H101" s="92">
        <v>240</v>
      </c>
      <c r="I101" s="95">
        <f>'№4 Ведомственная'!J203</f>
        <v>0</v>
      </c>
      <c r="J101" s="95">
        <f>'№4 Ведомственная'!K203</f>
        <v>0</v>
      </c>
      <c r="K101" s="158" t="e">
        <f t="shared" si="0"/>
        <v>#DIV/0!</v>
      </c>
      <c r="L101" s="95">
        <f>'№4 Ведомственная'!M203</f>
        <v>0</v>
      </c>
      <c r="M101" s="159" t="e">
        <f t="shared" si="12"/>
        <v>#DIV/0!</v>
      </c>
    </row>
    <row r="102" spans="2:13" ht="22.5" customHeight="1">
      <c r="B102" s="100"/>
      <c r="C102" s="47" t="s">
        <v>243</v>
      </c>
      <c r="D102" s="92">
        <v>19</v>
      </c>
      <c r="E102" s="93">
        <v>3</v>
      </c>
      <c r="F102" s="103" t="s">
        <v>194</v>
      </c>
      <c r="G102" s="109" t="s">
        <v>285</v>
      </c>
      <c r="H102" s="92"/>
      <c r="I102" s="95">
        <f>'№4 Ведомственная'!J204</f>
        <v>51156</v>
      </c>
      <c r="J102" s="95">
        <f>'№4 Ведомственная'!K204</f>
        <v>51156</v>
      </c>
      <c r="K102" s="158">
        <f t="shared" si="0"/>
        <v>100</v>
      </c>
      <c r="L102" s="95">
        <f>'№4 Ведомственная'!M204</f>
        <v>51156</v>
      </c>
      <c r="M102" s="159">
        <f t="shared" si="12"/>
        <v>100</v>
      </c>
    </row>
    <row r="103" spans="2:13" ht="35.25" customHeight="1">
      <c r="B103" s="107"/>
      <c r="C103" s="101" t="s">
        <v>22</v>
      </c>
      <c r="D103" s="92">
        <v>19</v>
      </c>
      <c r="E103" s="93">
        <v>3</v>
      </c>
      <c r="F103" s="103" t="s">
        <v>194</v>
      </c>
      <c r="G103" s="109" t="s">
        <v>285</v>
      </c>
      <c r="H103" s="92">
        <v>240</v>
      </c>
      <c r="I103" s="108">
        <f>'№4 Ведомственная'!J205</f>
        <v>51156</v>
      </c>
      <c r="J103" s="108">
        <f>'№4 Ведомственная'!K205</f>
        <v>51156</v>
      </c>
      <c r="K103" s="158">
        <f t="shared" ref="K103:K163" si="15">J103/I103*100</f>
        <v>100</v>
      </c>
      <c r="L103" s="108">
        <f>'№4 Ведомственная'!M205</f>
        <v>51156</v>
      </c>
      <c r="M103" s="159">
        <f t="shared" si="12"/>
        <v>100</v>
      </c>
    </row>
    <row r="104" spans="2:13" ht="21" customHeight="1">
      <c r="B104" s="90"/>
      <c r="C104" s="47" t="s">
        <v>36</v>
      </c>
      <c r="D104" s="92">
        <v>19</v>
      </c>
      <c r="E104" s="93">
        <v>3</v>
      </c>
      <c r="F104" s="103" t="s">
        <v>194</v>
      </c>
      <c r="G104" s="109" t="s">
        <v>291</v>
      </c>
      <c r="H104" s="82"/>
      <c r="I104" s="95">
        <f>'№4 Ведомственная'!J206</f>
        <v>636094.85</v>
      </c>
      <c r="J104" s="95">
        <f>'№4 Ведомственная'!K206</f>
        <v>636094.85</v>
      </c>
      <c r="K104" s="158">
        <f t="shared" si="15"/>
        <v>100</v>
      </c>
      <c r="L104" s="95">
        <f>'№4 Ведомственная'!M206</f>
        <v>636094.85</v>
      </c>
      <c r="M104" s="159">
        <f t="shared" si="12"/>
        <v>100</v>
      </c>
    </row>
    <row r="105" spans="2:13" ht="35.25" customHeight="1">
      <c r="B105" s="90"/>
      <c r="C105" s="101" t="s">
        <v>22</v>
      </c>
      <c r="D105" s="92">
        <v>19</v>
      </c>
      <c r="E105" s="93">
        <v>3</v>
      </c>
      <c r="F105" s="103" t="s">
        <v>194</v>
      </c>
      <c r="G105" s="109" t="s">
        <v>291</v>
      </c>
      <c r="H105" s="92">
        <v>240</v>
      </c>
      <c r="I105" s="95">
        <f>'№4 Ведомственная'!J207</f>
        <v>636094.85</v>
      </c>
      <c r="J105" s="95">
        <f>'№4 Ведомственная'!K207</f>
        <v>636094.85</v>
      </c>
      <c r="K105" s="158">
        <f t="shared" si="15"/>
        <v>100</v>
      </c>
      <c r="L105" s="95">
        <f>'№4 Ведомственная'!M207</f>
        <v>636094.85</v>
      </c>
      <c r="M105" s="159">
        <f t="shared" si="12"/>
        <v>100</v>
      </c>
    </row>
    <row r="106" spans="2:13" ht="21" customHeight="1">
      <c r="B106" s="90"/>
      <c r="C106" s="47" t="s">
        <v>36</v>
      </c>
      <c r="D106" s="92">
        <v>19</v>
      </c>
      <c r="E106" s="93">
        <v>3</v>
      </c>
      <c r="F106" s="103" t="s">
        <v>194</v>
      </c>
      <c r="G106" s="109" t="s">
        <v>530</v>
      </c>
      <c r="H106" s="82"/>
      <c r="I106" s="95">
        <f>'№4 Ведомственная'!J210</f>
        <v>471190.5</v>
      </c>
      <c r="J106" s="95">
        <f>'№4 Ведомственная'!K210</f>
        <v>471190.5</v>
      </c>
      <c r="K106" s="95">
        <f>'№4 Ведомственная'!L210</f>
        <v>100</v>
      </c>
      <c r="L106" s="95">
        <f>'№4 Ведомственная'!M210</f>
        <v>471190.5</v>
      </c>
      <c r="M106" s="171">
        <f>'№4 Ведомственная'!N210</f>
        <v>100</v>
      </c>
    </row>
    <row r="107" spans="2:13" ht="36" customHeight="1">
      <c r="B107" s="90"/>
      <c r="C107" s="101" t="s">
        <v>22</v>
      </c>
      <c r="D107" s="92">
        <v>19</v>
      </c>
      <c r="E107" s="93">
        <v>3</v>
      </c>
      <c r="F107" s="103" t="s">
        <v>194</v>
      </c>
      <c r="G107" s="109" t="s">
        <v>530</v>
      </c>
      <c r="H107" s="92">
        <v>240</v>
      </c>
      <c r="I107" s="95">
        <f>'№4 Ведомственная'!J211</f>
        <v>471190.5</v>
      </c>
      <c r="J107" s="95">
        <f>'№4 Ведомственная'!K211</f>
        <v>471190.5</v>
      </c>
      <c r="K107" s="95">
        <f>'№4 Ведомственная'!L211</f>
        <v>100</v>
      </c>
      <c r="L107" s="95">
        <f>'№4 Ведомственная'!M211</f>
        <v>471190.5</v>
      </c>
      <c r="M107" s="171">
        <f>'№4 Ведомственная'!N211</f>
        <v>100</v>
      </c>
    </row>
    <row r="108" spans="2:13" ht="21" customHeight="1">
      <c r="B108" s="90"/>
      <c r="C108" s="47" t="s">
        <v>36</v>
      </c>
      <c r="D108" s="92">
        <v>19</v>
      </c>
      <c r="E108" s="93">
        <v>3</v>
      </c>
      <c r="F108" s="103" t="s">
        <v>194</v>
      </c>
      <c r="G108" s="109" t="s">
        <v>499</v>
      </c>
      <c r="H108" s="82"/>
      <c r="I108" s="95">
        <f>'№4 Ведомственная'!J212</f>
        <v>42000</v>
      </c>
      <c r="J108" s="95">
        <f>'№4 Ведомственная'!K212</f>
        <v>42000</v>
      </c>
      <c r="K108" s="95">
        <f>'№4 Ведомственная'!L212</f>
        <v>100</v>
      </c>
      <c r="L108" s="95">
        <f>'№4 Ведомственная'!M212</f>
        <v>42000</v>
      </c>
      <c r="M108" s="171">
        <f>'№4 Ведомственная'!N212</f>
        <v>100</v>
      </c>
    </row>
    <row r="109" spans="2:13" ht="36" customHeight="1">
      <c r="B109" s="90"/>
      <c r="C109" s="101" t="s">
        <v>22</v>
      </c>
      <c r="D109" s="92">
        <v>19</v>
      </c>
      <c r="E109" s="93">
        <v>3</v>
      </c>
      <c r="F109" s="103" t="s">
        <v>194</v>
      </c>
      <c r="G109" s="109" t="s">
        <v>499</v>
      </c>
      <c r="H109" s="92">
        <v>240</v>
      </c>
      <c r="I109" s="95">
        <f>'№4 Ведомственная'!J213</f>
        <v>42000</v>
      </c>
      <c r="J109" s="95">
        <f>'№4 Ведомственная'!K213</f>
        <v>42000</v>
      </c>
      <c r="K109" s="95">
        <f>'№4 Ведомственная'!L213</f>
        <v>100</v>
      </c>
      <c r="L109" s="95">
        <f>'№4 Ведомственная'!M213</f>
        <v>42000</v>
      </c>
      <c r="M109" s="171">
        <f>'№4 Ведомственная'!N213</f>
        <v>100</v>
      </c>
    </row>
    <row r="110" spans="2:13" ht="21" customHeight="1">
      <c r="B110" s="90"/>
      <c r="C110" s="47" t="s">
        <v>36</v>
      </c>
      <c r="D110" s="92">
        <v>19</v>
      </c>
      <c r="E110" s="93">
        <v>3</v>
      </c>
      <c r="F110" s="103" t="s">
        <v>194</v>
      </c>
      <c r="G110" s="109" t="s">
        <v>532</v>
      </c>
      <c r="H110" s="82"/>
      <c r="I110" s="95">
        <f>'№4 Ведомственная'!J214</f>
        <v>24799.5</v>
      </c>
      <c r="J110" s="95">
        <f>'№4 Ведомственная'!K214</f>
        <v>24799.5</v>
      </c>
      <c r="K110" s="95">
        <f>'№4 Ведомственная'!L214</f>
        <v>100</v>
      </c>
      <c r="L110" s="95">
        <f>'№4 Ведомственная'!M214</f>
        <v>24799.5</v>
      </c>
      <c r="M110" s="171">
        <f>'№4 Ведомственная'!N214</f>
        <v>100</v>
      </c>
    </row>
    <row r="111" spans="2:13" ht="36" customHeight="1">
      <c r="B111" s="90"/>
      <c r="C111" s="101" t="s">
        <v>22</v>
      </c>
      <c r="D111" s="92">
        <v>19</v>
      </c>
      <c r="E111" s="93">
        <v>3</v>
      </c>
      <c r="F111" s="103" t="s">
        <v>194</v>
      </c>
      <c r="G111" s="109" t="s">
        <v>532</v>
      </c>
      <c r="H111" s="92">
        <v>240</v>
      </c>
      <c r="I111" s="95">
        <f>'№4 Ведомственная'!J215</f>
        <v>24799.5</v>
      </c>
      <c r="J111" s="95">
        <f>'№4 Ведомственная'!K215</f>
        <v>24799.5</v>
      </c>
      <c r="K111" s="95">
        <f>'№4 Ведомственная'!L215</f>
        <v>100</v>
      </c>
      <c r="L111" s="95">
        <f>'№4 Ведомственная'!M215</f>
        <v>24799.5</v>
      </c>
      <c r="M111" s="171">
        <f>'№4 Ведомственная'!N215</f>
        <v>100</v>
      </c>
    </row>
    <row r="112" spans="2:13" ht="26.25" customHeight="1">
      <c r="B112" s="100"/>
      <c r="C112" s="91" t="s">
        <v>33</v>
      </c>
      <c r="D112" s="92">
        <v>19</v>
      </c>
      <c r="E112" s="93">
        <v>3</v>
      </c>
      <c r="F112" s="103" t="s">
        <v>195</v>
      </c>
      <c r="G112" s="109" t="s">
        <v>287</v>
      </c>
      <c r="H112" s="92"/>
      <c r="I112" s="95">
        <f>I113</f>
        <v>305178.03999999998</v>
      </c>
      <c r="J112" s="95">
        <f>J113</f>
        <v>305178.03999999998</v>
      </c>
      <c r="K112" s="158">
        <f t="shared" ref="K112" si="16">J112/I112*100</f>
        <v>100</v>
      </c>
      <c r="L112" s="95">
        <f>L113</f>
        <v>305178.03999999998</v>
      </c>
      <c r="M112" s="159">
        <f t="shared" ref="M112" si="17">L112/I112*100</f>
        <v>100</v>
      </c>
    </row>
    <row r="113" spans="2:13" ht="37.5" customHeight="1">
      <c r="B113" s="100"/>
      <c r="C113" s="91" t="s">
        <v>529</v>
      </c>
      <c r="D113" s="92">
        <v>19</v>
      </c>
      <c r="E113" s="93">
        <v>3</v>
      </c>
      <c r="F113" s="103" t="s">
        <v>195</v>
      </c>
      <c r="G113" s="109" t="s">
        <v>303</v>
      </c>
      <c r="H113" s="92"/>
      <c r="I113" s="95">
        <f>'№4 Ведомственная'!J178</f>
        <v>305178.03999999998</v>
      </c>
      <c r="J113" s="95">
        <f>'№4 Ведомственная'!K178</f>
        <v>305178.03999999998</v>
      </c>
      <c r="K113" s="95">
        <f>'№4 Ведомственная'!L178</f>
        <v>100</v>
      </c>
      <c r="L113" s="95">
        <f>'№4 Ведомственная'!M178</f>
        <v>305178.03999999998</v>
      </c>
      <c r="M113" s="171">
        <f>'№4 Ведомственная'!N178</f>
        <v>100</v>
      </c>
    </row>
    <row r="114" spans="2:13" ht="36" customHeight="1">
      <c r="B114" s="90"/>
      <c r="C114" s="101" t="s">
        <v>22</v>
      </c>
      <c r="D114" s="92">
        <v>19</v>
      </c>
      <c r="E114" s="93">
        <v>3</v>
      </c>
      <c r="F114" s="103" t="s">
        <v>195</v>
      </c>
      <c r="G114" s="109" t="s">
        <v>303</v>
      </c>
      <c r="H114" s="92">
        <v>240</v>
      </c>
      <c r="I114" s="95">
        <f>'№4 Ведомственная'!J179</f>
        <v>305178.03999999998</v>
      </c>
      <c r="J114" s="95">
        <f>'№4 Ведомственная'!K179</f>
        <v>305178.03999999998</v>
      </c>
      <c r="K114" s="95">
        <f>'№4 Ведомственная'!L179</f>
        <v>100</v>
      </c>
      <c r="L114" s="95">
        <f>'№4 Ведомственная'!M179</f>
        <v>305178.03999999998</v>
      </c>
      <c r="M114" s="171">
        <f>'№4 Ведомственная'!N179</f>
        <v>100</v>
      </c>
    </row>
    <row r="115" spans="2:13" ht="60" customHeight="1">
      <c r="B115" s="96"/>
      <c r="C115" s="97" t="s">
        <v>38</v>
      </c>
      <c r="D115" s="112">
        <v>19</v>
      </c>
      <c r="E115" s="106" t="s">
        <v>39</v>
      </c>
      <c r="F115" s="106" t="s">
        <v>192</v>
      </c>
      <c r="G115" s="109" t="s">
        <v>287</v>
      </c>
      <c r="H115" s="83"/>
      <c r="I115" s="99">
        <f>I116+I133+I142</f>
        <v>8699310.5299999993</v>
      </c>
      <c r="J115" s="99">
        <f>J116+J133+J142</f>
        <v>8699310.5299999993</v>
      </c>
      <c r="K115" s="158">
        <f t="shared" si="15"/>
        <v>100</v>
      </c>
      <c r="L115" s="99">
        <f>L116+L133+L142</f>
        <v>8699310.5299999993</v>
      </c>
      <c r="M115" s="159">
        <f t="shared" si="12"/>
        <v>100</v>
      </c>
    </row>
    <row r="116" spans="2:13" ht="39" customHeight="1">
      <c r="B116" s="100"/>
      <c r="C116" s="91" t="s">
        <v>40</v>
      </c>
      <c r="D116" s="113">
        <v>19</v>
      </c>
      <c r="E116" s="103" t="s">
        <v>39</v>
      </c>
      <c r="F116" s="103" t="s">
        <v>193</v>
      </c>
      <c r="G116" s="109" t="s">
        <v>287</v>
      </c>
      <c r="H116" s="92"/>
      <c r="I116" s="95">
        <f>'№4 Ведомственная'!J127</f>
        <v>5638119.5999999996</v>
      </c>
      <c r="J116" s="95">
        <f>'№4 Ведомственная'!K127</f>
        <v>5638119.5999999996</v>
      </c>
      <c r="K116" s="158">
        <f t="shared" si="15"/>
        <v>100</v>
      </c>
      <c r="L116" s="95">
        <f>'№4 Ведомственная'!M127</f>
        <v>5638119.5999999996</v>
      </c>
      <c r="M116" s="159">
        <f t="shared" si="12"/>
        <v>100</v>
      </c>
    </row>
    <row r="117" spans="2:13" ht="39.75" hidden="1" customHeight="1">
      <c r="B117" s="100"/>
      <c r="C117" s="40" t="s">
        <v>447</v>
      </c>
      <c r="D117" s="113">
        <v>19</v>
      </c>
      <c r="E117" s="103" t="s">
        <v>39</v>
      </c>
      <c r="F117" s="103" t="s">
        <v>193</v>
      </c>
      <c r="G117" s="109" t="s">
        <v>441</v>
      </c>
      <c r="H117" s="92"/>
      <c r="I117" s="95">
        <f>'№4 Ведомственная'!J130</f>
        <v>0</v>
      </c>
      <c r="J117" s="95">
        <f>'№4 Ведомственная'!K130</f>
        <v>0</v>
      </c>
      <c r="K117" s="158" t="e">
        <f t="shared" ref="K117:K118" si="18">J117/I117*100</f>
        <v>#DIV/0!</v>
      </c>
      <c r="L117" s="95">
        <f>'№4 Ведомственная'!M130</f>
        <v>0</v>
      </c>
      <c r="M117" s="159" t="e">
        <f t="shared" ref="M117:M118" si="19">L117/I117*100</f>
        <v>#DIV/0!</v>
      </c>
    </row>
    <row r="118" spans="2:13" ht="39.75" hidden="1" customHeight="1">
      <c r="B118" s="100"/>
      <c r="C118" s="101" t="s">
        <v>22</v>
      </c>
      <c r="D118" s="113">
        <v>19</v>
      </c>
      <c r="E118" s="103" t="s">
        <v>39</v>
      </c>
      <c r="F118" s="103" t="s">
        <v>193</v>
      </c>
      <c r="G118" s="109" t="s">
        <v>441</v>
      </c>
      <c r="H118" s="92">
        <v>240</v>
      </c>
      <c r="I118" s="95">
        <f>'№4 Ведомственная'!J131</f>
        <v>0</v>
      </c>
      <c r="J118" s="95">
        <f>'№4 Ведомственная'!K131</f>
        <v>0</v>
      </c>
      <c r="K118" s="158" t="e">
        <f t="shared" si="18"/>
        <v>#DIV/0!</v>
      </c>
      <c r="L118" s="95">
        <f>'№4 Ведомственная'!M131</f>
        <v>0</v>
      </c>
      <c r="M118" s="159" t="e">
        <f t="shared" si="19"/>
        <v>#DIV/0!</v>
      </c>
    </row>
    <row r="119" spans="2:13" ht="39" hidden="1" customHeight="1">
      <c r="B119" s="100"/>
      <c r="C119" s="40" t="s">
        <v>359</v>
      </c>
      <c r="D119" s="113">
        <v>19</v>
      </c>
      <c r="E119" s="103" t="s">
        <v>39</v>
      </c>
      <c r="F119" s="103" t="s">
        <v>193</v>
      </c>
      <c r="G119" s="109" t="s">
        <v>358</v>
      </c>
      <c r="H119" s="92"/>
      <c r="I119" s="95">
        <f>'№4 Ведомственная'!J132</f>
        <v>0</v>
      </c>
      <c r="J119" s="95">
        <f>'№4 Ведомственная'!K132</f>
        <v>0</v>
      </c>
      <c r="K119" s="158" t="e">
        <f t="shared" si="15"/>
        <v>#DIV/0!</v>
      </c>
      <c r="L119" s="95">
        <f>'№4 Ведомственная'!M132</f>
        <v>0</v>
      </c>
      <c r="M119" s="159" t="e">
        <f t="shared" si="12"/>
        <v>#DIV/0!</v>
      </c>
    </row>
    <row r="120" spans="2:13" ht="41.25" hidden="1" customHeight="1">
      <c r="B120" s="100"/>
      <c r="C120" s="101" t="s">
        <v>22</v>
      </c>
      <c r="D120" s="113">
        <v>19</v>
      </c>
      <c r="E120" s="103" t="s">
        <v>39</v>
      </c>
      <c r="F120" s="103" t="s">
        <v>193</v>
      </c>
      <c r="G120" s="109" t="s">
        <v>358</v>
      </c>
      <c r="H120" s="92">
        <v>240</v>
      </c>
      <c r="I120" s="95">
        <f>'№4 Ведомственная'!J133</f>
        <v>0</v>
      </c>
      <c r="J120" s="95">
        <f>'№4 Ведомственная'!K133</f>
        <v>0</v>
      </c>
      <c r="K120" s="158" t="e">
        <f t="shared" si="15"/>
        <v>#DIV/0!</v>
      </c>
      <c r="L120" s="95">
        <f>'№4 Ведомственная'!M133</f>
        <v>0</v>
      </c>
      <c r="M120" s="159" t="e">
        <f t="shared" si="12"/>
        <v>#DIV/0!</v>
      </c>
    </row>
    <row r="121" spans="2:13" ht="27.75" hidden="1" customHeight="1">
      <c r="B121" s="100"/>
      <c r="C121" s="40" t="s">
        <v>423</v>
      </c>
      <c r="D121" s="113">
        <v>19</v>
      </c>
      <c r="E121" s="103" t="s">
        <v>39</v>
      </c>
      <c r="F121" s="103" t="s">
        <v>193</v>
      </c>
      <c r="G121" s="109" t="s">
        <v>422</v>
      </c>
      <c r="H121" s="92"/>
      <c r="I121" s="95">
        <f>'№4 Ведомственная'!J134</f>
        <v>0</v>
      </c>
      <c r="J121" s="95">
        <f>'№4 Ведомственная'!K134</f>
        <v>0</v>
      </c>
      <c r="K121" s="158" t="e">
        <f t="shared" ref="K121:K128" si="20">J121/I121*100</f>
        <v>#DIV/0!</v>
      </c>
      <c r="L121" s="95">
        <f>'№4 Ведомственная'!M134</f>
        <v>0</v>
      </c>
      <c r="M121" s="159" t="e">
        <f t="shared" ref="M121:M128" si="21">L121/I121*100</f>
        <v>#DIV/0!</v>
      </c>
    </row>
    <row r="122" spans="2:13" ht="41.25" hidden="1" customHeight="1">
      <c r="B122" s="100"/>
      <c r="C122" s="101" t="s">
        <v>22</v>
      </c>
      <c r="D122" s="113">
        <v>19</v>
      </c>
      <c r="E122" s="103" t="s">
        <v>39</v>
      </c>
      <c r="F122" s="103" t="s">
        <v>193</v>
      </c>
      <c r="G122" s="109" t="s">
        <v>422</v>
      </c>
      <c r="H122" s="92">
        <v>240</v>
      </c>
      <c r="I122" s="95">
        <f>'№4 Ведомственная'!J135</f>
        <v>0</v>
      </c>
      <c r="J122" s="95">
        <f>'№4 Ведомственная'!K135</f>
        <v>0</v>
      </c>
      <c r="K122" s="158" t="e">
        <f t="shared" si="20"/>
        <v>#DIV/0!</v>
      </c>
      <c r="L122" s="95">
        <f>'№4 Ведомственная'!M135</f>
        <v>0</v>
      </c>
      <c r="M122" s="159" t="e">
        <f t="shared" si="21"/>
        <v>#DIV/0!</v>
      </c>
    </row>
    <row r="123" spans="2:13">
      <c r="B123" s="100"/>
      <c r="C123" s="101" t="s">
        <v>525</v>
      </c>
      <c r="D123" s="113">
        <v>19</v>
      </c>
      <c r="E123" s="103" t="s">
        <v>39</v>
      </c>
      <c r="F123" s="103" t="s">
        <v>193</v>
      </c>
      <c r="G123" s="109" t="s">
        <v>524</v>
      </c>
      <c r="H123" s="92"/>
      <c r="I123" s="95">
        <f>'№4 Ведомственная'!J136</f>
        <v>646804.80000000005</v>
      </c>
      <c r="J123" s="95">
        <f>'№4 Ведомственная'!K136</f>
        <v>646804.80000000005</v>
      </c>
      <c r="K123" s="158">
        <f>K124</f>
        <v>100</v>
      </c>
      <c r="L123" s="95">
        <f>'№4 Ведомственная'!M136</f>
        <v>646804.80000000005</v>
      </c>
      <c r="M123" s="159">
        <f>M124</f>
        <v>100</v>
      </c>
    </row>
    <row r="124" spans="2:13" ht="41.25" customHeight="1">
      <c r="B124" s="100"/>
      <c r="C124" s="101" t="s">
        <v>22</v>
      </c>
      <c r="D124" s="113">
        <v>19</v>
      </c>
      <c r="E124" s="103" t="s">
        <v>39</v>
      </c>
      <c r="F124" s="103" t="s">
        <v>193</v>
      </c>
      <c r="G124" s="109" t="s">
        <v>524</v>
      </c>
      <c r="H124" s="92">
        <v>240</v>
      </c>
      <c r="I124" s="95">
        <f>'№4 Ведомственная'!J137</f>
        <v>646804.80000000005</v>
      </c>
      <c r="J124" s="95">
        <f>'№4 Ведомственная'!K137</f>
        <v>646804.80000000005</v>
      </c>
      <c r="K124" s="158">
        <f>'№4 Ведомственная'!L137</f>
        <v>100</v>
      </c>
      <c r="L124" s="95">
        <f>'№4 Ведомственная'!M137</f>
        <v>646804.80000000005</v>
      </c>
      <c r="M124" s="159">
        <f>'№4 Ведомственная'!N137</f>
        <v>100</v>
      </c>
    </row>
    <row r="125" spans="2:13" ht="24" hidden="1" customHeight="1">
      <c r="B125" s="100"/>
      <c r="C125" s="40" t="s">
        <v>449</v>
      </c>
      <c r="D125" s="113">
        <v>19</v>
      </c>
      <c r="E125" s="103" t="s">
        <v>39</v>
      </c>
      <c r="F125" s="103" t="s">
        <v>193</v>
      </c>
      <c r="G125" s="109" t="s">
        <v>448</v>
      </c>
      <c r="H125" s="92"/>
      <c r="I125" s="95">
        <f>'№4 Ведомственная'!J138</f>
        <v>0</v>
      </c>
      <c r="J125" s="95">
        <f>'№4 Ведомственная'!K138</f>
        <v>0</v>
      </c>
      <c r="K125" s="158" t="e">
        <f t="shared" si="20"/>
        <v>#DIV/0!</v>
      </c>
      <c r="L125" s="95">
        <f>'№4 Ведомственная'!M138</f>
        <v>0</v>
      </c>
      <c r="M125" s="159" t="e">
        <f t="shared" si="21"/>
        <v>#DIV/0!</v>
      </c>
    </row>
    <row r="126" spans="2:13" ht="41.25" hidden="1" customHeight="1">
      <c r="B126" s="100"/>
      <c r="C126" s="101" t="s">
        <v>22</v>
      </c>
      <c r="D126" s="113">
        <v>19</v>
      </c>
      <c r="E126" s="103" t="s">
        <v>39</v>
      </c>
      <c r="F126" s="103" t="s">
        <v>193</v>
      </c>
      <c r="G126" s="109" t="s">
        <v>448</v>
      </c>
      <c r="H126" s="92">
        <v>240</v>
      </c>
      <c r="I126" s="95">
        <f>'№4 Ведомственная'!J139</f>
        <v>0</v>
      </c>
      <c r="J126" s="95">
        <f>'№4 Ведомственная'!K139</f>
        <v>0</v>
      </c>
      <c r="K126" s="158" t="e">
        <f t="shared" si="20"/>
        <v>#DIV/0!</v>
      </c>
      <c r="L126" s="95">
        <f>'№4 Ведомственная'!M139</f>
        <v>0</v>
      </c>
      <c r="M126" s="159" t="e">
        <f t="shared" si="21"/>
        <v>#DIV/0!</v>
      </c>
    </row>
    <row r="127" spans="2:13" ht="23.25" hidden="1" customHeight="1">
      <c r="B127" s="100"/>
      <c r="C127" s="40" t="s">
        <v>451</v>
      </c>
      <c r="D127" s="113">
        <v>19</v>
      </c>
      <c r="E127" s="103" t="s">
        <v>39</v>
      </c>
      <c r="F127" s="103" t="s">
        <v>193</v>
      </c>
      <c r="G127" s="109" t="s">
        <v>450</v>
      </c>
      <c r="H127" s="92"/>
      <c r="I127" s="95">
        <f>'№4 Ведомственная'!J140</f>
        <v>0</v>
      </c>
      <c r="J127" s="95">
        <f>'№4 Ведомственная'!K140</f>
        <v>0</v>
      </c>
      <c r="K127" s="158" t="e">
        <f t="shared" si="20"/>
        <v>#DIV/0!</v>
      </c>
      <c r="L127" s="95">
        <f>'№4 Ведомственная'!M140</f>
        <v>0</v>
      </c>
      <c r="M127" s="159" t="e">
        <f t="shared" si="21"/>
        <v>#DIV/0!</v>
      </c>
    </row>
    <row r="128" spans="2:13" ht="41.25" hidden="1" customHeight="1">
      <c r="B128" s="100"/>
      <c r="C128" s="101" t="s">
        <v>22</v>
      </c>
      <c r="D128" s="113">
        <v>19</v>
      </c>
      <c r="E128" s="103" t="s">
        <v>39</v>
      </c>
      <c r="F128" s="103" t="s">
        <v>193</v>
      </c>
      <c r="G128" s="109" t="s">
        <v>450</v>
      </c>
      <c r="H128" s="92">
        <v>240</v>
      </c>
      <c r="I128" s="95">
        <f>'№4 Ведомственная'!J141</f>
        <v>0</v>
      </c>
      <c r="J128" s="95">
        <f>'№4 Ведомственная'!K141</f>
        <v>0</v>
      </c>
      <c r="K128" s="158" t="e">
        <f t="shared" si="20"/>
        <v>#DIV/0!</v>
      </c>
      <c r="L128" s="95">
        <f>'№4 Ведомственная'!M141</f>
        <v>0</v>
      </c>
      <c r="M128" s="159" t="e">
        <f t="shared" si="21"/>
        <v>#DIV/0!</v>
      </c>
    </row>
    <row r="129" spans="2:13" ht="21.75" customHeight="1">
      <c r="B129" s="100"/>
      <c r="C129" s="40" t="s">
        <v>424</v>
      </c>
      <c r="D129" s="113">
        <v>19</v>
      </c>
      <c r="E129" s="103" t="s">
        <v>39</v>
      </c>
      <c r="F129" s="103" t="s">
        <v>193</v>
      </c>
      <c r="G129" s="109" t="s">
        <v>341</v>
      </c>
      <c r="H129" s="92"/>
      <c r="I129" s="95">
        <f>'№4 Ведомственная'!J142</f>
        <v>4525000</v>
      </c>
      <c r="J129" s="95">
        <f>'№4 Ведомственная'!K142</f>
        <v>4525000</v>
      </c>
      <c r="K129" s="158">
        <f t="shared" si="15"/>
        <v>100</v>
      </c>
      <c r="L129" s="95">
        <f>'№4 Ведомственная'!M142</f>
        <v>4525000</v>
      </c>
      <c r="M129" s="159">
        <f t="shared" si="12"/>
        <v>100</v>
      </c>
    </row>
    <row r="130" spans="2:13" ht="36" customHeight="1">
      <c r="B130" s="100"/>
      <c r="C130" s="101" t="s">
        <v>22</v>
      </c>
      <c r="D130" s="113">
        <v>19</v>
      </c>
      <c r="E130" s="103" t="s">
        <v>39</v>
      </c>
      <c r="F130" s="103" t="s">
        <v>193</v>
      </c>
      <c r="G130" s="109" t="s">
        <v>341</v>
      </c>
      <c r="H130" s="92">
        <v>240</v>
      </c>
      <c r="I130" s="95">
        <f>'№4 Ведомственная'!J143</f>
        <v>4525000</v>
      </c>
      <c r="J130" s="95">
        <f>'№4 Ведомственная'!K143</f>
        <v>4525000</v>
      </c>
      <c r="K130" s="158">
        <f t="shared" si="15"/>
        <v>100</v>
      </c>
      <c r="L130" s="95">
        <f>'№4 Ведомственная'!M143</f>
        <v>4525000</v>
      </c>
      <c r="M130" s="159">
        <f t="shared" si="12"/>
        <v>100</v>
      </c>
    </row>
    <row r="131" spans="2:13" ht="22.5" customHeight="1">
      <c r="B131" s="100"/>
      <c r="C131" s="40" t="s">
        <v>424</v>
      </c>
      <c r="D131" s="113">
        <v>19</v>
      </c>
      <c r="E131" s="103" t="s">
        <v>39</v>
      </c>
      <c r="F131" s="103" t="s">
        <v>193</v>
      </c>
      <c r="G131" s="109" t="s">
        <v>345</v>
      </c>
      <c r="H131" s="92"/>
      <c r="I131" s="95">
        <f>'№4 Ведомственная'!J144</f>
        <v>466314.8</v>
      </c>
      <c r="J131" s="95">
        <f>'№4 Ведомственная'!K144</f>
        <v>466314.8</v>
      </c>
      <c r="K131" s="158">
        <f t="shared" ref="K131:K132" si="22">J131/I131*100</f>
        <v>100</v>
      </c>
      <c r="L131" s="95">
        <f>'№4 Ведомственная'!M144</f>
        <v>466314.8</v>
      </c>
      <c r="M131" s="159">
        <f t="shared" ref="M131:M132" si="23">L131/I131*100</f>
        <v>100</v>
      </c>
    </row>
    <row r="132" spans="2:13" ht="36" customHeight="1">
      <c r="B132" s="100"/>
      <c r="C132" s="101" t="s">
        <v>22</v>
      </c>
      <c r="D132" s="113">
        <v>19</v>
      </c>
      <c r="E132" s="103" t="s">
        <v>39</v>
      </c>
      <c r="F132" s="103" t="s">
        <v>193</v>
      </c>
      <c r="G132" s="109" t="s">
        <v>345</v>
      </c>
      <c r="H132" s="92">
        <v>240</v>
      </c>
      <c r="I132" s="95">
        <f>'№4 Ведомственная'!J145</f>
        <v>466314.8</v>
      </c>
      <c r="J132" s="95">
        <f>'№4 Ведомственная'!K145</f>
        <v>466314.8</v>
      </c>
      <c r="K132" s="158">
        <f t="shared" si="22"/>
        <v>100</v>
      </c>
      <c r="L132" s="95">
        <f>'№4 Ведомственная'!M145</f>
        <v>466314.8</v>
      </c>
      <c r="M132" s="159">
        <f t="shared" si="23"/>
        <v>100</v>
      </c>
    </row>
    <row r="133" spans="2:13" ht="17.25" customHeight="1">
      <c r="B133" s="100"/>
      <c r="C133" s="114" t="s">
        <v>41</v>
      </c>
      <c r="D133" s="113">
        <v>19</v>
      </c>
      <c r="E133" s="103" t="s">
        <v>39</v>
      </c>
      <c r="F133" s="103" t="s">
        <v>197</v>
      </c>
      <c r="G133" s="109" t="s">
        <v>287</v>
      </c>
      <c r="H133" s="92"/>
      <c r="I133" s="95">
        <f>I134+I136+I138+I140</f>
        <v>2525870.9900000002</v>
      </c>
      <c r="J133" s="95">
        <f>J134+J136+J138+J140</f>
        <v>2525870.9900000002</v>
      </c>
      <c r="K133" s="95">
        <f>'№4 Ведомственная'!L146</f>
        <v>100</v>
      </c>
      <c r="L133" s="95">
        <f>L134+L136+L138+L140</f>
        <v>2525870.9900000002</v>
      </c>
      <c r="M133" s="171">
        <f>'№4 Ведомственная'!N146</f>
        <v>100</v>
      </c>
    </row>
    <row r="134" spans="2:13" ht="38.25" customHeight="1">
      <c r="B134" s="100"/>
      <c r="C134" s="114" t="s">
        <v>42</v>
      </c>
      <c r="D134" s="113">
        <v>19</v>
      </c>
      <c r="E134" s="103" t="s">
        <v>39</v>
      </c>
      <c r="F134" s="103" t="s">
        <v>197</v>
      </c>
      <c r="G134" s="109" t="s">
        <v>286</v>
      </c>
      <c r="H134" s="92"/>
      <c r="I134" s="95">
        <f>I135</f>
        <v>664025.04</v>
      </c>
      <c r="J134" s="95">
        <f>J135</f>
        <v>664025.04</v>
      </c>
      <c r="K134" s="158">
        <f>J134/I134*100</f>
        <v>100</v>
      </c>
      <c r="L134" s="95">
        <f>L135</f>
        <v>664025.04</v>
      </c>
      <c r="M134" s="159">
        <f t="shared" ref="M134" si="24">L134/I134*100</f>
        <v>100</v>
      </c>
    </row>
    <row r="135" spans="2:13" ht="37.5">
      <c r="B135" s="100"/>
      <c r="C135" s="101" t="s">
        <v>22</v>
      </c>
      <c r="D135" s="113" t="s">
        <v>154</v>
      </c>
      <c r="E135" s="103" t="s">
        <v>39</v>
      </c>
      <c r="F135" s="103" t="s">
        <v>197</v>
      </c>
      <c r="G135" s="109" t="s">
        <v>286</v>
      </c>
      <c r="H135" s="92">
        <v>240</v>
      </c>
      <c r="I135" s="95">
        <f>'№4 Ведомственная'!J148</f>
        <v>664025.04</v>
      </c>
      <c r="J135" s="95">
        <f>'№4 Ведомственная'!K148</f>
        <v>664025.04</v>
      </c>
      <c r="K135" s="95">
        <f>'№4 Ведомственная'!L148</f>
        <v>100</v>
      </c>
      <c r="L135" s="95">
        <f>'№4 Ведомственная'!M148</f>
        <v>664025.04</v>
      </c>
      <c r="M135" s="171">
        <f>'№4 Ведомственная'!N148</f>
        <v>100</v>
      </c>
    </row>
    <row r="136" spans="2:13" ht="38.25" customHeight="1">
      <c r="B136" s="100"/>
      <c r="C136" s="114" t="s">
        <v>42</v>
      </c>
      <c r="D136" s="113">
        <v>19</v>
      </c>
      <c r="E136" s="103" t="s">
        <v>39</v>
      </c>
      <c r="F136" s="103" t="s">
        <v>197</v>
      </c>
      <c r="G136" s="109" t="s">
        <v>303</v>
      </c>
      <c r="H136" s="92"/>
      <c r="I136" s="95">
        <f>'№4 Ведомственная'!J149</f>
        <v>197566.9</v>
      </c>
      <c r="J136" s="95">
        <f>'№4 Ведомственная'!K149</f>
        <v>197566.9</v>
      </c>
      <c r="K136" s="95">
        <f>'№4 Ведомственная'!L149</f>
        <v>100</v>
      </c>
      <c r="L136" s="95">
        <f>'№4 Ведомственная'!M149</f>
        <v>197566.9</v>
      </c>
      <c r="M136" s="171">
        <f>'№4 Ведомственная'!N149</f>
        <v>100</v>
      </c>
    </row>
    <row r="137" spans="2:13" ht="37.5">
      <c r="B137" s="100"/>
      <c r="C137" s="101" t="s">
        <v>22</v>
      </c>
      <c r="D137" s="113" t="s">
        <v>154</v>
      </c>
      <c r="E137" s="103" t="s">
        <v>39</v>
      </c>
      <c r="F137" s="103" t="s">
        <v>197</v>
      </c>
      <c r="G137" s="109" t="s">
        <v>303</v>
      </c>
      <c r="H137" s="92">
        <v>240</v>
      </c>
      <c r="I137" s="95">
        <f>'№4 Ведомственная'!J150</f>
        <v>197566.9</v>
      </c>
      <c r="J137" s="95">
        <f>'№4 Ведомственная'!K150</f>
        <v>197566.9</v>
      </c>
      <c r="K137" s="95">
        <f>'№4 Ведомственная'!L150</f>
        <v>100</v>
      </c>
      <c r="L137" s="95">
        <f>'№4 Ведомственная'!M150</f>
        <v>197566.9</v>
      </c>
      <c r="M137" s="171">
        <f>'№4 Ведомственная'!N150</f>
        <v>100</v>
      </c>
    </row>
    <row r="138" spans="2:13" ht="24.75" customHeight="1">
      <c r="B138" s="100"/>
      <c r="C138" s="114" t="s">
        <v>43</v>
      </c>
      <c r="D138" s="113">
        <v>19</v>
      </c>
      <c r="E138" s="103" t="s">
        <v>39</v>
      </c>
      <c r="F138" s="103" t="s">
        <v>197</v>
      </c>
      <c r="G138" s="109" t="s">
        <v>305</v>
      </c>
      <c r="H138" s="92"/>
      <c r="I138" s="95">
        <f>'№4 Ведомственная'!J151</f>
        <v>1564279.05</v>
      </c>
      <c r="J138" s="95">
        <f>'№4 Ведомственная'!K151</f>
        <v>1564279.05</v>
      </c>
      <c r="K138" s="158">
        <f t="shared" si="15"/>
        <v>100</v>
      </c>
      <c r="L138" s="95">
        <f>'№4 Ведомственная'!M151</f>
        <v>1564279.05</v>
      </c>
      <c r="M138" s="159">
        <f t="shared" ref="M138:M200" si="25">L138/I138*100</f>
        <v>100</v>
      </c>
    </row>
    <row r="139" spans="2:13" ht="37.5">
      <c r="B139" s="100"/>
      <c r="C139" s="101" t="s">
        <v>22</v>
      </c>
      <c r="D139" s="113" t="s">
        <v>154</v>
      </c>
      <c r="E139" s="103" t="s">
        <v>39</v>
      </c>
      <c r="F139" s="103" t="s">
        <v>197</v>
      </c>
      <c r="G139" s="109" t="s">
        <v>305</v>
      </c>
      <c r="H139" s="92">
        <v>240</v>
      </c>
      <c r="I139" s="95">
        <f>'№4 Ведомственная'!J152</f>
        <v>1564279.05</v>
      </c>
      <c r="J139" s="95">
        <f>'№4 Ведомственная'!K152</f>
        <v>1564279.05</v>
      </c>
      <c r="K139" s="158">
        <f t="shared" si="15"/>
        <v>100</v>
      </c>
      <c r="L139" s="95">
        <f>'№4 Ведомственная'!M152</f>
        <v>1564279.05</v>
      </c>
      <c r="M139" s="159">
        <f t="shared" si="25"/>
        <v>100</v>
      </c>
    </row>
    <row r="140" spans="2:13" ht="37.5">
      <c r="B140" s="100"/>
      <c r="C140" s="101" t="s">
        <v>505</v>
      </c>
      <c r="D140" s="113">
        <v>19</v>
      </c>
      <c r="E140" s="103" t="s">
        <v>39</v>
      </c>
      <c r="F140" s="103" t="s">
        <v>197</v>
      </c>
      <c r="G140" s="109" t="s">
        <v>504</v>
      </c>
      <c r="H140" s="92"/>
      <c r="I140" s="95">
        <f>'№4 Ведомственная'!J154</f>
        <v>100000</v>
      </c>
      <c r="J140" s="95">
        <f>'№4 Ведомственная'!K154</f>
        <v>100000</v>
      </c>
      <c r="K140" s="193">
        <f>K141</f>
        <v>100</v>
      </c>
      <c r="L140" s="95">
        <f>'№4 Ведомственная'!M154</f>
        <v>100000</v>
      </c>
      <c r="M140" s="159">
        <f>M141</f>
        <v>100</v>
      </c>
    </row>
    <row r="141" spans="2:13" ht="37.5">
      <c r="B141" s="100"/>
      <c r="C141" s="101" t="s">
        <v>22</v>
      </c>
      <c r="D141" s="113" t="s">
        <v>154</v>
      </c>
      <c r="E141" s="103" t="s">
        <v>39</v>
      </c>
      <c r="F141" s="103" t="s">
        <v>197</v>
      </c>
      <c r="G141" s="109" t="s">
        <v>504</v>
      </c>
      <c r="H141" s="92">
        <v>240</v>
      </c>
      <c r="I141" s="95">
        <f>'№4 Ведомственная'!J155</f>
        <v>100000</v>
      </c>
      <c r="J141" s="95">
        <f>'№4 Ведомственная'!K155</f>
        <v>100000</v>
      </c>
      <c r="K141" s="193">
        <f>'№4 Ведомственная'!L155</f>
        <v>100</v>
      </c>
      <c r="L141" s="95">
        <f>'№4 Ведомственная'!M155</f>
        <v>100000</v>
      </c>
      <c r="M141" s="159">
        <f>'№4 Ведомственная'!N155</f>
        <v>100</v>
      </c>
    </row>
    <row r="142" spans="2:13" ht="35.25" customHeight="1">
      <c r="B142" s="100"/>
      <c r="C142" s="114" t="s">
        <v>281</v>
      </c>
      <c r="D142" s="113">
        <v>19</v>
      </c>
      <c r="E142" s="103" t="s">
        <v>39</v>
      </c>
      <c r="F142" s="103" t="s">
        <v>194</v>
      </c>
      <c r="G142" s="109" t="s">
        <v>287</v>
      </c>
      <c r="H142" s="92"/>
      <c r="I142" s="95">
        <f>I143+I145</f>
        <v>535319.93999999994</v>
      </c>
      <c r="J142" s="95">
        <f t="shared" ref="J142:M142" si="26">J143+J145</f>
        <v>535319.93999999994</v>
      </c>
      <c r="K142" s="95">
        <f t="shared" si="26"/>
        <v>200</v>
      </c>
      <c r="L142" s="95">
        <f t="shared" si="26"/>
        <v>535319.93999999994</v>
      </c>
      <c r="M142" s="171">
        <f t="shared" si="26"/>
        <v>200</v>
      </c>
    </row>
    <row r="143" spans="2:13" ht="39" customHeight="1">
      <c r="B143" s="90"/>
      <c r="C143" s="40" t="s">
        <v>417</v>
      </c>
      <c r="D143" s="113">
        <v>19</v>
      </c>
      <c r="E143" s="103" t="s">
        <v>39</v>
      </c>
      <c r="F143" s="103" t="s">
        <v>194</v>
      </c>
      <c r="G143" s="109" t="s">
        <v>285</v>
      </c>
      <c r="H143" s="92"/>
      <c r="I143" s="95">
        <f>'№4 Ведомственная'!J116</f>
        <v>490835.94</v>
      </c>
      <c r="J143" s="95">
        <f>'№4 Ведомственная'!K116</f>
        <v>490835.94</v>
      </c>
      <c r="K143" s="158">
        <f t="shared" si="15"/>
        <v>100</v>
      </c>
      <c r="L143" s="95">
        <f>'№4 Ведомственная'!M116</f>
        <v>490835.94</v>
      </c>
      <c r="M143" s="159">
        <f t="shared" si="25"/>
        <v>100</v>
      </c>
    </row>
    <row r="144" spans="2:13" ht="39" customHeight="1">
      <c r="B144" s="90"/>
      <c r="C144" s="101" t="s">
        <v>22</v>
      </c>
      <c r="D144" s="113">
        <v>19</v>
      </c>
      <c r="E144" s="103" t="s">
        <v>39</v>
      </c>
      <c r="F144" s="103" t="s">
        <v>194</v>
      </c>
      <c r="G144" s="109" t="s">
        <v>285</v>
      </c>
      <c r="H144" s="92">
        <v>240</v>
      </c>
      <c r="I144" s="95">
        <f>'№4 Ведомственная'!J117</f>
        <v>490835.94</v>
      </c>
      <c r="J144" s="95">
        <f>'№4 Ведомственная'!K117</f>
        <v>490835.94</v>
      </c>
      <c r="K144" s="158">
        <f t="shared" si="15"/>
        <v>100</v>
      </c>
      <c r="L144" s="95">
        <f>'№4 Ведомственная'!M117</f>
        <v>490835.94</v>
      </c>
      <c r="M144" s="159">
        <f t="shared" si="25"/>
        <v>100</v>
      </c>
    </row>
    <row r="145" spans="2:13" ht="39" customHeight="1">
      <c r="B145" s="90"/>
      <c r="C145" s="40" t="s">
        <v>418</v>
      </c>
      <c r="D145" s="113">
        <v>19</v>
      </c>
      <c r="E145" s="103" t="s">
        <v>39</v>
      </c>
      <c r="F145" s="103" t="s">
        <v>194</v>
      </c>
      <c r="G145" s="109" t="s">
        <v>291</v>
      </c>
      <c r="H145" s="92"/>
      <c r="I145" s="95">
        <f>'№4 Ведомственная'!J118</f>
        <v>44484</v>
      </c>
      <c r="J145" s="95">
        <f>'№4 Ведомственная'!K118</f>
        <v>44484</v>
      </c>
      <c r="K145" s="158">
        <f t="shared" ref="K145:K146" si="27">J145/I145*100</f>
        <v>100</v>
      </c>
      <c r="L145" s="95">
        <f>'№4 Ведомственная'!M118</f>
        <v>44484</v>
      </c>
      <c r="M145" s="159">
        <f t="shared" ref="M145:M146" si="28">L145/I145*100</f>
        <v>100</v>
      </c>
    </row>
    <row r="146" spans="2:13" ht="39" customHeight="1">
      <c r="B146" s="90"/>
      <c r="C146" s="101" t="s">
        <v>22</v>
      </c>
      <c r="D146" s="113">
        <v>19</v>
      </c>
      <c r="E146" s="103" t="s">
        <v>39</v>
      </c>
      <c r="F146" s="103" t="s">
        <v>194</v>
      </c>
      <c r="G146" s="109" t="s">
        <v>291</v>
      </c>
      <c r="H146" s="92">
        <v>240</v>
      </c>
      <c r="I146" s="95">
        <f>'№4 Ведомственная'!J119</f>
        <v>44484</v>
      </c>
      <c r="J146" s="95">
        <f>'№4 Ведомственная'!K119</f>
        <v>44484</v>
      </c>
      <c r="K146" s="158">
        <f t="shared" si="27"/>
        <v>100</v>
      </c>
      <c r="L146" s="95">
        <f>'№4 Ведомственная'!M119</f>
        <v>44484</v>
      </c>
      <c r="M146" s="159">
        <f t="shared" si="28"/>
        <v>100</v>
      </c>
    </row>
    <row r="147" spans="2:13" ht="58.5" hidden="1" customHeight="1">
      <c r="B147" s="96"/>
      <c r="C147" s="169" t="s">
        <v>292</v>
      </c>
      <c r="D147" s="112">
        <v>19</v>
      </c>
      <c r="E147" s="106" t="s">
        <v>374</v>
      </c>
      <c r="F147" s="106" t="s">
        <v>192</v>
      </c>
      <c r="G147" s="109" t="s">
        <v>287</v>
      </c>
      <c r="H147" s="83"/>
      <c r="I147" s="99">
        <f>I151+I148</f>
        <v>0</v>
      </c>
      <c r="J147" s="99">
        <f>J151+J148</f>
        <v>0</v>
      </c>
      <c r="K147" s="170" t="e">
        <f t="shared" ref="K147:K152" si="29">J147/I147*100</f>
        <v>#DIV/0!</v>
      </c>
      <c r="L147" s="99">
        <f>L151+L148</f>
        <v>0</v>
      </c>
      <c r="M147" s="159" t="e">
        <f t="shared" ref="M147:M152" si="30">L147/I147*100</f>
        <v>#DIV/0!</v>
      </c>
    </row>
    <row r="148" spans="2:13" hidden="1">
      <c r="B148" s="96"/>
      <c r="C148" s="101" t="s">
        <v>486</v>
      </c>
      <c r="D148" s="113">
        <v>19</v>
      </c>
      <c r="E148" s="103" t="s">
        <v>374</v>
      </c>
      <c r="F148" s="103" t="s">
        <v>193</v>
      </c>
      <c r="G148" s="109" t="s">
        <v>287</v>
      </c>
      <c r="H148" s="83"/>
      <c r="I148" s="99">
        <f>I149</f>
        <v>0</v>
      </c>
      <c r="J148" s="99">
        <f>J149</f>
        <v>0</v>
      </c>
      <c r="K148" s="170" t="e">
        <f>K149</f>
        <v>#DIV/0!</v>
      </c>
      <c r="L148" s="99">
        <f>L149</f>
        <v>0</v>
      </c>
      <c r="M148" s="159" t="e">
        <f>M149</f>
        <v>#DIV/0!</v>
      </c>
    </row>
    <row r="149" spans="2:13" ht="37.5" hidden="1">
      <c r="B149" s="96"/>
      <c r="C149" s="101" t="s">
        <v>485</v>
      </c>
      <c r="D149" s="113">
        <v>19</v>
      </c>
      <c r="E149" s="103" t="s">
        <v>374</v>
      </c>
      <c r="F149" s="103" t="s">
        <v>193</v>
      </c>
      <c r="G149" s="109" t="s">
        <v>286</v>
      </c>
      <c r="H149" s="92"/>
      <c r="I149" s="99">
        <f>'№4 Ведомственная'!J94</f>
        <v>0</v>
      </c>
      <c r="J149" s="99">
        <f>'№4 Ведомственная'!K94</f>
        <v>0</v>
      </c>
      <c r="K149" s="170" t="e">
        <f>K150</f>
        <v>#DIV/0!</v>
      </c>
      <c r="L149" s="99">
        <f>'№4 Ведомственная'!M94</f>
        <v>0</v>
      </c>
      <c r="M149" s="159" t="e">
        <f>M150</f>
        <v>#DIV/0!</v>
      </c>
    </row>
    <row r="150" spans="2:13" ht="37.5" hidden="1">
      <c r="B150" s="96"/>
      <c r="C150" s="101" t="s">
        <v>22</v>
      </c>
      <c r="D150" s="113">
        <v>19</v>
      </c>
      <c r="E150" s="103" t="s">
        <v>374</v>
      </c>
      <c r="F150" s="103" t="s">
        <v>193</v>
      </c>
      <c r="G150" s="109" t="s">
        <v>286</v>
      </c>
      <c r="H150" s="92">
        <v>240</v>
      </c>
      <c r="I150" s="99">
        <f>'№4 Ведомственная'!J95</f>
        <v>0</v>
      </c>
      <c r="J150" s="99">
        <f>'№4 Ведомственная'!K95</f>
        <v>0</v>
      </c>
      <c r="K150" s="170" t="e">
        <f>'№4 Ведомственная'!L95</f>
        <v>#DIV/0!</v>
      </c>
      <c r="L150" s="99">
        <f>'№4 Ведомственная'!M95</f>
        <v>0</v>
      </c>
      <c r="M150" s="159" t="e">
        <f>'№4 Ведомственная'!N95</f>
        <v>#DIV/0!</v>
      </c>
    </row>
    <row r="151" spans="2:13" ht="41.25" hidden="1" customHeight="1">
      <c r="B151" s="100"/>
      <c r="C151" s="115" t="s">
        <v>293</v>
      </c>
      <c r="D151" s="113">
        <v>19</v>
      </c>
      <c r="E151" s="103" t="s">
        <v>374</v>
      </c>
      <c r="F151" s="103" t="s">
        <v>197</v>
      </c>
      <c r="G151" s="109" t="s">
        <v>287</v>
      </c>
      <c r="H151" s="92"/>
      <c r="I151" s="95">
        <f>I152</f>
        <v>0</v>
      </c>
      <c r="J151" s="95">
        <f t="shared" ref="I151:J152" si="31">J152</f>
        <v>0</v>
      </c>
      <c r="K151" s="158" t="e">
        <f t="shared" si="29"/>
        <v>#DIV/0!</v>
      </c>
      <c r="L151" s="95">
        <f>L152</f>
        <v>0</v>
      </c>
      <c r="M151" s="159" t="e">
        <f t="shared" si="30"/>
        <v>#DIV/0!</v>
      </c>
    </row>
    <row r="152" spans="2:13" ht="40.5" hidden="1" customHeight="1">
      <c r="B152" s="100"/>
      <c r="C152" s="115" t="s">
        <v>356</v>
      </c>
      <c r="D152" s="113">
        <v>19</v>
      </c>
      <c r="E152" s="103" t="s">
        <v>374</v>
      </c>
      <c r="F152" s="103" t="s">
        <v>197</v>
      </c>
      <c r="G152" s="109" t="s">
        <v>355</v>
      </c>
      <c r="H152" s="92"/>
      <c r="I152" s="95">
        <f t="shared" si="31"/>
        <v>0</v>
      </c>
      <c r="J152" s="95">
        <f t="shared" si="31"/>
        <v>0</v>
      </c>
      <c r="K152" s="158" t="e">
        <f t="shared" si="29"/>
        <v>#DIV/0!</v>
      </c>
      <c r="L152" s="95">
        <f>L153</f>
        <v>0</v>
      </c>
      <c r="M152" s="159" t="e">
        <f t="shared" si="30"/>
        <v>#DIV/0!</v>
      </c>
    </row>
    <row r="153" spans="2:13" ht="28.5" hidden="1" customHeight="1">
      <c r="B153" s="107"/>
      <c r="C153" s="101" t="s">
        <v>170</v>
      </c>
      <c r="D153" s="113">
        <v>19</v>
      </c>
      <c r="E153" s="103" t="s">
        <v>374</v>
      </c>
      <c r="F153" s="103" t="s">
        <v>197</v>
      </c>
      <c r="G153" s="109" t="s">
        <v>355</v>
      </c>
      <c r="H153" s="92">
        <v>540</v>
      </c>
      <c r="I153" s="95">
        <f>'№4 Ведомственная'!J87</f>
        <v>0</v>
      </c>
      <c r="J153" s="95">
        <f>'№4 Ведомственная'!K87</f>
        <v>0</v>
      </c>
      <c r="K153" s="95" t="e">
        <f>'№4 Ведомственная'!L87</f>
        <v>#DIV/0!</v>
      </c>
      <c r="L153" s="95">
        <f>'№4 Ведомственная'!M87</f>
        <v>0</v>
      </c>
      <c r="M153" s="171" t="e">
        <f>'№4 Ведомственная'!N87</f>
        <v>#DIV/0!</v>
      </c>
    </row>
    <row r="154" spans="2:13" ht="40.5" customHeight="1">
      <c r="B154" s="96"/>
      <c r="C154" s="116" t="s">
        <v>45</v>
      </c>
      <c r="D154" s="112">
        <v>19</v>
      </c>
      <c r="E154" s="106" t="s">
        <v>46</v>
      </c>
      <c r="F154" s="106" t="s">
        <v>192</v>
      </c>
      <c r="G154" s="109" t="s">
        <v>287</v>
      </c>
      <c r="H154" s="83"/>
      <c r="I154" s="99">
        <f>I155</f>
        <v>44407.8</v>
      </c>
      <c r="J154" s="99">
        <f>J155</f>
        <v>44407.8</v>
      </c>
      <c r="K154" s="170">
        <f t="shared" si="15"/>
        <v>100</v>
      </c>
      <c r="L154" s="99">
        <f>L155</f>
        <v>44407.8</v>
      </c>
      <c r="M154" s="159">
        <f t="shared" si="25"/>
        <v>100</v>
      </c>
    </row>
    <row r="155" spans="2:13" ht="61.5" customHeight="1">
      <c r="B155" s="100"/>
      <c r="C155" s="115" t="s">
        <v>47</v>
      </c>
      <c r="D155" s="113">
        <v>19</v>
      </c>
      <c r="E155" s="103" t="s">
        <v>46</v>
      </c>
      <c r="F155" s="103" t="s">
        <v>193</v>
      </c>
      <c r="G155" s="109" t="s">
        <v>287</v>
      </c>
      <c r="H155" s="92"/>
      <c r="I155" s="95">
        <f>I156+I158</f>
        <v>44407.8</v>
      </c>
      <c r="J155" s="95">
        <f>J156+J158</f>
        <v>44407.8</v>
      </c>
      <c r="K155" s="158">
        <f t="shared" si="15"/>
        <v>100</v>
      </c>
      <c r="L155" s="95">
        <f>L156+L158</f>
        <v>44407.8</v>
      </c>
      <c r="M155" s="159">
        <f t="shared" si="25"/>
        <v>100</v>
      </c>
    </row>
    <row r="156" spans="2:13" ht="40.5" hidden="1" customHeight="1">
      <c r="B156" s="90"/>
      <c r="C156" s="115" t="s">
        <v>431</v>
      </c>
      <c r="D156" s="113">
        <v>19</v>
      </c>
      <c r="E156" s="103" t="s">
        <v>46</v>
      </c>
      <c r="F156" s="103" t="s">
        <v>193</v>
      </c>
      <c r="G156" s="109" t="s">
        <v>286</v>
      </c>
      <c r="H156" s="92"/>
      <c r="I156" s="95">
        <f>'№4 Ведомственная'!J298</f>
        <v>0</v>
      </c>
      <c r="J156" s="95">
        <f>'№4 Ведомственная'!K298</f>
        <v>0</v>
      </c>
      <c r="K156" s="158" t="e">
        <f t="shared" ref="K156:K157" si="32">J156/I156*100</f>
        <v>#DIV/0!</v>
      </c>
      <c r="L156" s="95">
        <f>'№4 Ведомственная'!M298</f>
        <v>0</v>
      </c>
      <c r="M156" s="159" t="e">
        <f t="shared" ref="M156:M157" si="33">L156/I156*100</f>
        <v>#DIV/0!</v>
      </c>
    </row>
    <row r="157" spans="2:13" ht="40.5" hidden="1" customHeight="1">
      <c r="B157" s="90"/>
      <c r="C157" s="140" t="s">
        <v>22</v>
      </c>
      <c r="D157" s="113">
        <v>19</v>
      </c>
      <c r="E157" s="103" t="s">
        <v>46</v>
      </c>
      <c r="F157" s="103" t="s">
        <v>193</v>
      </c>
      <c r="G157" s="109" t="s">
        <v>286</v>
      </c>
      <c r="H157" s="82">
        <v>240</v>
      </c>
      <c r="I157" s="95">
        <f>'№4 Ведомственная'!J299</f>
        <v>0</v>
      </c>
      <c r="J157" s="95">
        <f>'№4 Ведомственная'!K299</f>
        <v>0</v>
      </c>
      <c r="K157" s="158" t="e">
        <f t="shared" si="32"/>
        <v>#DIV/0!</v>
      </c>
      <c r="L157" s="171">
        <f>'№4 Ведомственная'!M299</f>
        <v>0</v>
      </c>
      <c r="M157" s="159" t="e">
        <f t="shared" si="33"/>
        <v>#DIV/0!</v>
      </c>
    </row>
    <row r="158" spans="2:13" ht="40.5" customHeight="1">
      <c r="B158" s="90"/>
      <c r="C158" s="115" t="s">
        <v>48</v>
      </c>
      <c r="D158" s="113">
        <v>19</v>
      </c>
      <c r="E158" s="103" t="s">
        <v>46</v>
      </c>
      <c r="F158" s="103" t="s">
        <v>193</v>
      </c>
      <c r="G158" s="109" t="s">
        <v>303</v>
      </c>
      <c r="H158" s="92"/>
      <c r="I158" s="95">
        <f>'№4 Ведомственная'!J300</f>
        <v>44407.8</v>
      </c>
      <c r="J158" s="95">
        <f>'№4 Ведомственная'!K300</f>
        <v>44407.8</v>
      </c>
      <c r="K158" s="158">
        <f t="shared" si="15"/>
        <v>100</v>
      </c>
      <c r="L158" s="95">
        <f>'№4 Ведомственная'!M300</f>
        <v>44407.8</v>
      </c>
      <c r="M158" s="159">
        <f t="shared" si="25"/>
        <v>100</v>
      </c>
    </row>
    <row r="159" spans="2:13" ht="23.25" customHeight="1">
      <c r="B159" s="90"/>
      <c r="C159" s="102" t="s">
        <v>29</v>
      </c>
      <c r="D159" s="113">
        <v>19</v>
      </c>
      <c r="E159" s="103" t="s">
        <v>46</v>
      </c>
      <c r="F159" s="103" t="s">
        <v>193</v>
      </c>
      <c r="G159" s="109" t="s">
        <v>303</v>
      </c>
      <c r="H159" s="82">
        <v>110</v>
      </c>
      <c r="I159" s="95">
        <f>'№4 Ведомственная'!J301</f>
        <v>34800</v>
      </c>
      <c r="J159" s="95">
        <f>'№4 Ведомственная'!K301</f>
        <v>34800</v>
      </c>
      <c r="K159" s="158">
        <f t="shared" ref="K159" si="34">J159/I159*100</f>
        <v>100</v>
      </c>
      <c r="L159" s="171">
        <f>'№4 Ведомственная'!M301</f>
        <v>34800</v>
      </c>
      <c r="M159" s="159">
        <f t="shared" ref="M159" si="35">L159/I159*100</f>
        <v>100</v>
      </c>
    </row>
    <row r="160" spans="2:13" ht="40.5" customHeight="1">
      <c r="B160" s="90"/>
      <c r="C160" s="101" t="s">
        <v>22</v>
      </c>
      <c r="D160" s="113">
        <v>19</v>
      </c>
      <c r="E160" s="103" t="s">
        <v>46</v>
      </c>
      <c r="F160" s="103" t="s">
        <v>193</v>
      </c>
      <c r="G160" s="109" t="s">
        <v>303</v>
      </c>
      <c r="H160" s="82">
        <v>240</v>
      </c>
      <c r="I160" s="95">
        <f>'№4 Ведомственная'!J302</f>
        <v>107.8</v>
      </c>
      <c r="J160" s="95">
        <f>'№4 Ведомственная'!K302</f>
        <v>107.8</v>
      </c>
      <c r="K160" s="158">
        <f t="shared" si="15"/>
        <v>100</v>
      </c>
      <c r="L160" s="171">
        <f>'№4 Ведомственная'!M302</f>
        <v>107.8</v>
      </c>
      <c r="M160" s="159">
        <f t="shared" si="25"/>
        <v>100</v>
      </c>
    </row>
    <row r="161" spans="2:13" ht="24.75" customHeight="1">
      <c r="B161" s="90"/>
      <c r="C161" s="101" t="s">
        <v>312</v>
      </c>
      <c r="D161" s="113">
        <v>19</v>
      </c>
      <c r="E161" s="103" t="s">
        <v>46</v>
      </c>
      <c r="F161" s="103" t="s">
        <v>193</v>
      </c>
      <c r="G161" s="109" t="s">
        <v>303</v>
      </c>
      <c r="H161" s="82">
        <v>350</v>
      </c>
      <c r="I161" s="117">
        <f>'№4 Ведомственная'!J303</f>
        <v>9500</v>
      </c>
      <c r="J161" s="117">
        <f>'№4 Ведомственная'!K303</f>
        <v>9500</v>
      </c>
      <c r="K161" s="170">
        <f t="shared" ref="K161" si="36">J161/I161*100</f>
        <v>100</v>
      </c>
      <c r="L161" s="117">
        <f>'№4 Ведомственная'!M303</f>
        <v>9500</v>
      </c>
      <c r="M161" s="159">
        <f t="shared" ref="M161" si="37">L161/I161*100</f>
        <v>100</v>
      </c>
    </row>
    <row r="162" spans="2:13" ht="39" customHeight="1">
      <c r="B162" s="96"/>
      <c r="C162" s="116" t="s">
        <v>49</v>
      </c>
      <c r="D162" s="112">
        <v>19</v>
      </c>
      <c r="E162" s="106" t="s">
        <v>50</v>
      </c>
      <c r="F162" s="106" t="s">
        <v>192</v>
      </c>
      <c r="G162" s="109" t="s">
        <v>287</v>
      </c>
      <c r="H162" s="83"/>
      <c r="I162" s="95">
        <f>I163</f>
        <v>4623</v>
      </c>
      <c r="J162" s="95">
        <f t="shared" ref="J162:M162" si="38">J163</f>
        <v>4623</v>
      </c>
      <c r="K162" s="95">
        <f t="shared" si="38"/>
        <v>100</v>
      </c>
      <c r="L162" s="95">
        <f t="shared" si="38"/>
        <v>4623</v>
      </c>
      <c r="M162" s="171">
        <f t="shared" si="38"/>
        <v>100</v>
      </c>
    </row>
    <row r="163" spans="2:13" ht="40.5" customHeight="1">
      <c r="B163" s="100"/>
      <c r="C163" s="115" t="s">
        <v>51</v>
      </c>
      <c r="D163" s="113">
        <v>19</v>
      </c>
      <c r="E163" s="103" t="s">
        <v>50</v>
      </c>
      <c r="F163" s="103" t="s">
        <v>193</v>
      </c>
      <c r="G163" s="109" t="s">
        <v>287</v>
      </c>
      <c r="H163" s="92"/>
      <c r="I163" s="95">
        <f>I164+I166+I168+I172+I170</f>
        <v>4623</v>
      </c>
      <c r="J163" s="95">
        <f>J164+J166+J168+J172+J170</f>
        <v>4623</v>
      </c>
      <c r="K163" s="158">
        <f t="shared" si="15"/>
        <v>100</v>
      </c>
      <c r="L163" s="95">
        <f>L164+L166+L168+L172+L170</f>
        <v>4623</v>
      </c>
      <c r="M163" s="159">
        <f t="shared" si="25"/>
        <v>100</v>
      </c>
    </row>
    <row r="164" spans="2:13" ht="40.5" customHeight="1">
      <c r="B164" s="100"/>
      <c r="C164" s="40" t="s">
        <v>52</v>
      </c>
      <c r="D164" s="113">
        <v>19</v>
      </c>
      <c r="E164" s="103" t="s">
        <v>50</v>
      </c>
      <c r="F164" s="103" t="s">
        <v>193</v>
      </c>
      <c r="G164" s="109" t="s">
        <v>286</v>
      </c>
      <c r="H164" s="92"/>
      <c r="I164" s="95">
        <f>'№4 Ведомственная'!J242</f>
        <v>1800</v>
      </c>
      <c r="J164" s="95">
        <f>'№4 Ведомственная'!K242</f>
        <v>1800</v>
      </c>
      <c r="K164" s="95">
        <f>'№4 Ведомственная'!L242</f>
        <v>100</v>
      </c>
      <c r="L164" s="95">
        <f>'№4 Ведомственная'!M242</f>
        <v>1800</v>
      </c>
      <c r="M164" s="171">
        <f>'№4 Ведомственная'!N242</f>
        <v>100</v>
      </c>
    </row>
    <row r="165" spans="2:13" ht="40.5" customHeight="1">
      <c r="B165" s="100"/>
      <c r="C165" s="101" t="s">
        <v>22</v>
      </c>
      <c r="D165" s="113">
        <v>19</v>
      </c>
      <c r="E165" s="103" t="s">
        <v>50</v>
      </c>
      <c r="F165" s="103" t="s">
        <v>193</v>
      </c>
      <c r="G165" s="109" t="s">
        <v>286</v>
      </c>
      <c r="H165" s="92">
        <v>240</v>
      </c>
      <c r="I165" s="95">
        <f>'№4 Ведомственная'!J243</f>
        <v>1800</v>
      </c>
      <c r="J165" s="95">
        <f>'№4 Ведомственная'!K243</f>
        <v>1800</v>
      </c>
      <c r="K165" s="95">
        <f>'№4 Ведомственная'!L243</f>
        <v>100</v>
      </c>
      <c r="L165" s="95">
        <f>'№4 Ведомственная'!M243</f>
        <v>1800</v>
      </c>
      <c r="M165" s="171">
        <f>'№4 Ведомственная'!N243</f>
        <v>100</v>
      </c>
    </row>
    <row r="166" spans="2:13" ht="23.25" customHeight="1">
      <c r="B166" s="100"/>
      <c r="C166" s="40" t="s">
        <v>368</v>
      </c>
      <c r="D166" s="113">
        <v>19</v>
      </c>
      <c r="E166" s="103" t="s">
        <v>50</v>
      </c>
      <c r="F166" s="103" t="s">
        <v>193</v>
      </c>
      <c r="G166" s="109" t="s">
        <v>303</v>
      </c>
      <c r="H166" s="92"/>
      <c r="I166" s="95">
        <f>'№4 Ведомственная'!J244</f>
        <v>573</v>
      </c>
      <c r="J166" s="95">
        <f>'№4 Ведомственная'!K244</f>
        <v>573</v>
      </c>
      <c r="K166" s="95">
        <f>'№4 Ведомственная'!L244</f>
        <v>100</v>
      </c>
      <c r="L166" s="95">
        <f>'№4 Ведомственная'!M244</f>
        <v>573</v>
      </c>
      <c r="M166" s="171">
        <f>'№4 Ведомственная'!N244</f>
        <v>100</v>
      </c>
    </row>
    <row r="167" spans="2:13" ht="40.5" customHeight="1">
      <c r="B167" s="100"/>
      <c r="C167" s="101" t="s">
        <v>22</v>
      </c>
      <c r="D167" s="113">
        <v>19</v>
      </c>
      <c r="E167" s="103" t="s">
        <v>50</v>
      </c>
      <c r="F167" s="103" t="s">
        <v>193</v>
      </c>
      <c r="G167" s="109" t="s">
        <v>303</v>
      </c>
      <c r="H167" s="92">
        <v>240</v>
      </c>
      <c r="I167" s="95">
        <f>'№4 Ведомственная'!J245</f>
        <v>573</v>
      </c>
      <c r="J167" s="95">
        <f>'№4 Ведомственная'!K245</f>
        <v>573</v>
      </c>
      <c r="K167" s="95">
        <f>'№4 Ведомственная'!L245</f>
        <v>100</v>
      </c>
      <c r="L167" s="95">
        <f>'№4 Ведомственная'!M245</f>
        <v>573</v>
      </c>
      <c r="M167" s="171">
        <f>'№4 Ведомственная'!N245</f>
        <v>100</v>
      </c>
    </row>
    <row r="168" spans="2:13" ht="58.5" customHeight="1">
      <c r="B168" s="90"/>
      <c r="C168" s="40" t="s">
        <v>53</v>
      </c>
      <c r="D168" s="113">
        <v>19</v>
      </c>
      <c r="E168" s="103" t="s">
        <v>50</v>
      </c>
      <c r="F168" s="103" t="s">
        <v>193</v>
      </c>
      <c r="G168" s="109" t="s">
        <v>305</v>
      </c>
      <c r="H168" s="92"/>
      <c r="I168" s="95">
        <f>'№4 Ведомственная'!J246</f>
        <v>2250</v>
      </c>
      <c r="J168" s="95">
        <f>'№4 Ведомственная'!K246</f>
        <v>2250</v>
      </c>
      <c r="K168" s="95">
        <f>'№4 Ведомственная'!L246</f>
        <v>100</v>
      </c>
      <c r="L168" s="95">
        <f>'№4 Ведомственная'!M246</f>
        <v>2250</v>
      </c>
      <c r="M168" s="171">
        <f>'№4 Ведомственная'!N246</f>
        <v>100</v>
      </c>
    </row>
    <row r="169" spans="2:13" ht="39" customHeight="1">
      <c r="B169" s="90"/>
      <c r="C169" s="101" t="s">
        <v>22</v>
      </c>
      <c r="D169" s="113">
        <v>19</v>
      </c>
      <c r="E169" s="103" t="s">
        <v>50</v>
      </c>
      <c r="F169" s="103" t="s">
        <v>193</v>
      </c>
      <c r="G169" s="109" t="s">
        <v>305</v>
      </c>
      <c r="H169" s="92">
        <v>240</v>
      </c>
      <c r="I169" s="95">
        <f>'№4 Ведомственная'!J247</f>
        <v>2250</v>
      </c>
      <c r="J169" s="95">
        <f>'№4 Ведомственная'!K247</f>
        <v>2250</v>
      </c>
      <c r="K169" s="95">
        <f>'№4 Ведомственная'!L247</f>
        <v>100</v>
      </c>
      <c r="L169" s="95">
        <f>'№4 Ведомственная'!M247</f>
        <v>2250</v>
      </c>
      <c r="M169" s="171">
        <f>'№4 Ведомственная'!N247</f>
        <v>100</v>
      </c>
    </row>
    <row r="170" spans="2:13" ht="39" hidden="1" customHeight="1">
      <c r="B170" s="90"/>
      <c r="C170" s="91" t="s">
        <v>414</v>
      </c>
      <c r="D170" s="113">
        <v>19</v>
      </c>
      <c r="E170" s="103" t="s">
        <v>50</v>
      </c>
      <c r="F170" s="103" t="s">
        <v>193</v>
      </c>
      <c r="G170" s="109" t="s">
        <v>285</v>
      </c>
      <c r="H170" s="92"/>
      <c r="I170" s="95">
        <f>'№4 Ведомственная'!J65</f>
        <v>0</v>
      </c>
      <c r="J170" s="95">
        <f>'№4 Ведомственная'!K65</f>
        <v>0</v>
      </c>
      <c r="K170" s="95">
        <f>'№4 Ведомственная'!L248</f>
        <v>100</v>
      </c>
      <c r="L170" s="95">
        <f>'№4 Ведомственная'!M65</f>
        <v>0</v>
      </c>
      <c r="M170" s="171">
        <f>'№4 Ведомственная'!N248</f>
        <v>100</v>
      </c>
    </row>
    <row r="171" spans="2:13" ht="39" hidden="1" customHeight="1">
      <c r="B171" s="90"/>
      <c r="C171" s="101" t="s">
        <v>22</v>
      </c>
      <c r="D171" s="113">
        <v>19</v>
      </c>
      <c r="E171" s="103" t="s">
        <v>50</v>
      </c>
      <c r="F171" s="103" t="s">
        <v>193</v>
      </c>
      <c r="G171" s="109" t="s">
        <v>285</v>
      </c>
      <c r="H171" s="92">
        <v>240</v>
      </c>
      <c r="I171" s="95">
        <f>'№4 Ведомственная'!J66</f>
        <v>0</v>
      </c>
      <c r="J171" s="95">
        <f>'№4 Ведомственная'!K66</f>
        <v>0</v>
      </c>
      <c r="K171" s="95" t="e">
        <f>'№4 Ведомственная'!L66</f>
        <v>#DIV/0!</v>
      </c>
      <c r="L171" s="95">
        <f>'№4 Ведомственная'!M66</f>
        <v>0</v>
      </c>
      <c r="M171" s="171" t="e">
        <f>'№4 Ведомственная'!N66</f>
        <v>#DIV/0!</v>
      </c>
    </row>
    <row r="172" spans="2:13" ht="39.75" hidden="1" customHeight="1">
      <c r="B172" s="90"/>
      <c r="C172" s="91" t="s">
        <v>340</v>
      </c>
      <c r="D172" s="113">
        <v>19</v>
      </c>
      <c r="E172" s="103" t="s">
        <v>50</v>
      </c>
      <c r="F172" s="103" t="s">
        <v>193</v>
      </c>
      <c r="G172" s="109" t="s">
        <v>339</v>
      </c>
      <c r="H172" s="92"/>
      <c r="I172" s="95">
        <v>0</v>
      </c>
      <c r="J172" s="95">
        <v>0</v>
      </c>
      <c r="K172" s="95" t="e">
        <f>'№4 Ведомственная'!L65</f>
        <v>#DIV/0!</v>
      </c>
      <c r="L172" s="95">
        <v>0</v>
      </c>
      <c r="M172" s="171" t="e">
        <f>'№4 Ведомственная'!N65</f>
        <v>#DIV/0!</v>
      </c>
    </row>
    <row r="173" spans="2:13" ht="39" hidden="1" customHeight="1">
      <c r="B173" s="90"/>
      <c r="C173" s="101" t="s">
        <v>22</v>
      </c>
      <c r="D173" s="113">
        <v>19</v>
      </c>
      <c r="E173" s="103" t="s">
        <v>50</v>
      </c>
      <c r="F173" s="103" t="s">
        <v>193</v>
      </c>
      <c r="G173" s="109" t="s">
        <v>339</v>
      </c>
      <c r="H173" s="92">
        <v>240</v>
      </c>
      <c r="I173" s="95">
        <v>0</v>
      </c>
      <c r="J173" s="95">
        <v>0</v>
      </c>
      <c r="K173" s="95" t="e">
        <f>'№4 Ведомственная'!L66</f>
        <v>#DIV/0!</v>
      </c>
      <c r="L173" s="95">
        <v>0</v>
      </c>
      <c r="M173" s="171" t="e">
        <f>'№4 Ведомственная'!N66</f>
        <v>#DIV/0!</v>
      </c>
    </row>
    <row r="174" spans="2:13" ht="58.5" customHeight="1">
      <c r="B174" s="96"/>
      <c r="C174" s="116" t="s">
        <v>54</v>
      </c>
      <c r="D174" s="112">
        <v>19</v>
      </c>
      <c r="E174" s="106" t="s">
        <v>37</v>
      </c>
      <c r="F174" s="106" t="s">
        <v>192</v>
      </c>
      <c r="G174" s="109" t="s">
        <v>287</v>
      </c>
      <c r="H174" s="83"/>
      <c r="I174" s="95">
        <f>I175+I180</f>
        <v>55000</v>
      </c>
      <c r="J174" s="95">
        <f>J175+J180</f>
        <v>55000</v>
      </c>
      <c r="K174" s="158">
        <f t="shared" ref="K174:K206" si="39">J174/I174*100</f>
        <v>100</v>
      </c>
      <c r="L174" s="95">
        <f>L175+L180</f>
        <v>55000</v>
      </c>
      <c r="M174" s="159">
        <f t="shared" si="25"/>
        <v>100</v>
      </c>
    </row>
    <row r="175" spans="2:13" ht="39.75" customHeight="1">
      <c r="B175" s="100"/>
      <c r="C175" s="118" t="s">
        <v>55</v>
      </c>
      <c r="D175" s="113">
        <v>19</v>
      </c>
      <c r="E175" s="103" t="s">
        <v>37</v>
      </c>
      <c r="F175" s="103" t="s">
        <v>193</v>
      </c>
      <c r="G175" s="109" t="s">
        <v>287</v>
      </c>
      <c r="H175" s="92"/>
      <c r="I175" s="95">
        <f>'№4 Ведомственная'!J305</f>
        <v>5000</v>
      </c>
      <c r="J175" s="95">
        <f>'№4 Ведомственная'!K305</f>
        <v>5000</v>
      </c>
      <c r="K175" s="158">
        <f t="shared" si="39"/>
        <v>100</v>
      </c>
      <c r="L175" s="95">
        <f>'№4 Ведомственная'!M305</f>
        <v>5000</v>
      </c>
      <c r="M175" s="159">
        <f t="shared" si="25"/>
        <v>100</v>
      </c>
    </row>
    <row r="176" spans="2:13" ht="39" hidden="1" customHeight="1">
      <c r="B176" s="100"/>
      <c r="C176" s="74" t="s">
        <v>56</v>
      </c>
      <c r="D176" s="113">
        <v>19</v>
      </c>
      <c r="E176" s="103" t="s">
        <v>37</v>
      </c>
      <c r="F176" s="103" t="s">
        <v>193</v>
      </c>
      <c r="G176" s="109" t="s">
        <v>286</v>
      </c>
      <c r="H176" s="92"/>
      <c r="I176" s="95">
        <v>0</v>
      </c>
      <c r="J176" s="95">
        <v>0</v>
      </c>
      <c r="K176" s="158" t="e">
        <f t="shared" si="39"/>
        <v>#DIV/0!</v>
      </c>
      <c r="L176" s="95">
        <v>0</v>
      </c>
      <c r="M176" s="159" t="e">
        <f t="shared" si="25"/>
        <v>#DIV/0!</v>
      </c>
    </row>
    <row r="177" spans="2:13" ht="39" hidden="1" customHeight="1">
      <c r="B177" s="100"/>
      <c r="C177" s="101" t="s">
        <v>22</v>
      </c>
      <c r="D177" s="113">
        <v>19</v>
      </c>
      <c r="E177" s="103" t="s">
        <v>37</v>
      </c>
      <c r="F177" s="103" t="s">
        <v>193</v>
      </c>
      <c r="G177" s="109" t="s">
        <v>286</v>
      </c>
      <c r="H177" s="92">
        <v>240</v>
      </c>
      <c r="I177" s="95">
        <v>0</v>
      </c>
      <c r="J177" s="95">
        <v>0</v>
      </c>
      <c r="K177" s="158" t="e">
        <f t="shared" si="39"/>
        <v>#DIV/0!</v>
      </c>
      <c r="L177" s="95">
        <v>0</v>
      </c>
      <c r="M177" s="159" t="e">
        <f t="shared" si="25"/>
        <v>#DIV/0!</v>
      </c>
    </row>
    <row r="178" spans="2:13" ht="39" customHeight="1">
      <c r="B178" s="100"/>
      <c r="C178" s="74" t="s">
        <v>56</v>
      </c>
      <c r="D178" s="113">
        <v>19</v>
      </c>
      <c r="E178" s="103" t="s">
        <v>37</v>
      </c>
      <c r="F178" s="103" t="s">
        <v>193</v>
      </c>
      <c r="G178" s="109" t="s">
        <v>286</v>
      </c>
      <c r="H178" s="92"/>
      <c r="I178" s="95">
        <f>I179</f>
        <v>5000</v>
      </c>
      <c r="J178" s="95">
        <f>J179</f>
        <v>5000</v>
      </c>
      <c r="K178" s="158">
        <f t="shared" si="39"/>
        <v>100</v>
      </c>
      <c r="L178" s="95">
        <f>L179</f>
        <v>5000</v>
      </c>
      <c r="M178" s="159">
        <f t="shared" si="25"/>
        <v>100</v>
      </c>
    </row>
    <row r="179" spans="2:13">
      <c r="B179" s="100"/>
      <c r="C179" s="140" t="s">
        <v>312</v>
      </c>
      <c r="D179" s="113">
        <v>19</v>
      </c>
      <c r="E179" s="103" t="s">
        <v>37</v>
      </c>
      <c r="F179" s="103" t="s">
        <v>193</v>
      </c>
      <c r="G179" s="109" t="s">
        <v>286</v>
      </c>
      <c r="H179" s="92">
        <v>350</v>
      </c>
      <c r="I179" s="95">
        <f>'№4 Ведомственная'!J307</f>
        <v>5000</v>
      </c>
      <c r="J179" s="95">
        <f>'№4 Ведомственная'!K307</f>
        <v>5000</v>
      </c>
      <c r="K179" s="158">
        <f t="shared" si="39"/>
        <v>100</v>
      </c>
      <c r="L179" s="95">
        <f>'№4 Ведомственная'!M307</f>
        <v>5000</v>
      </c>
      <c r="M179" s="159">
        <f t="shared" si="25"/>
        <v>100</v>
      </c>
    </row>
    <row r="180" spans="2:13" ht="39" customHeight="1">
      <c r="B180" s="100"/>
      <c r="C180" s="118" t="s">
        <v>57</v>
      </c>
      <c r="D180" s="113">
        <v>19</v>
      </c>
      <c r="E180" s="103" t="s">
        <v>37</v>
      </c>
      <c r="F180" s="103" t="s">
        <v>197</v>
      </c>
      <c r="G180" s="109" t="s">
        <v>287</v>
      </c>
      <c r="H180" s="92"/>
      <c r="I180" s="95">
        <f>'№4 Ведомственная'!J279</f>
        <v>50000</v>
      </c>
      <c r="J180" s="95">
        <f>'№4 Ведомственная'!K279</f>
        <v>50000</v>
      </c>
      <c r="K180" s="158">
        <f t="shared" si="39"/>
        <v>100</v>
      </c>
      <c r="L180" s="95">
        <f>'№4 Ведомственная'!M279</f>
        <v>50000</v>
      </c>
      <c r="M180" s="159">
        <f t="shared" si="25"/>
        <v>100</v>
      </c>
    </row>
    <row r="181" spans="2:13" ht="39" customHeight="1">
      <c r="B181" s="90"/>
      <c r="C181" s="74" t="s">
        <v>58</v>
      </c>
      <c r="D181" s="113">
        <v>19</v>
      </c>
      <c r="E181" s="103" t="s">
        <v>37</v>
      </c>
      <c r="F181" s="103" t="s">
        <v>197</v>
      </c>
      <c r="G181" s="109" t="s">
        <v>286</v>
      </c>
      <c r="H181" s="92"/>
      <c r="I181" s="95">
        <f>'№4 Ведомственная'!J280</f>
        <v>50000</v>
      </c>
      <c r="J181" s="95">
        <f>'№4 Ведомственная'!K280</f>
        <v>50000</v>
      </c>
      <c r="K181" s="158">
        <f t="shared" si="39"/>
        <v>100</v>
      </c>
      <c r="L181" s="95">
        <f>'№4 Ведомственная'!M280</f>
        <v>50000</v>
      </c>
      <c r="M181" s="159">
        <f t="shared" si="25"/>
        <v>100</v>
      </c>
    </row>
    <row r="182" spans="2:13" ht="39" customHeight="1">
      <c r="B182" s="96"/>
      <c r="C182" s="75" t="s">
        <v>264</v>
      </c>
      <c r="D182" s="113">
        <v>19</v>
      </c>
      <c r="E182" s="103" t="s">
        <v>37</v>
      </c>
      <c r="F182" s="103" t="s">
        <v>197</v>
      </c>
      <c r="G182" s="109" t="s">
        <v>286</v>
      </c>
      <c r="H182" s="83">
        <v>320</v>
      </c>
      <c r="I182" s="95">
        <f>'№4 Ведомственная'!J281</f>
        <v>50000</v>
      </c>
      <c r="J182" s="95">
        <f>'№4 Ведомственная'!K281</f>
        <v>50000</v>
      </c>
      <c r="K182" s="158">
        <f t="shared" si="39"/>
        <v>100</v>
      </c>
      <c r="L182" s="95">
        <f>'№4 Ведомственная'!M281</f>
        <v>50000</v>
      </c>
      <c r="M182" s="159">
        <f t="shared" si="25"/>
        <v>100</v>
      </c>
    </row>
    <row r="183" spans="2:13" ht="60.75" hidden="1" customHeight="1">
      <c r="B183" s="96"/>
      <c r="C183" s="184" t="s">
        <v>363</v>
      </c>
      <c r="D183" s="112" t="s">
        <v>329</v>
      </c>
      <c r="E183" s="106" t="s">
        <v>6</v>
      </c>
      <c r="F183" s="106" t="s">
        <v>192</v>
      </c>
      <c r="G183" s="198" t="s">
        <v>287</v>
      </c>
      <c r="H183" s="83"/>
      <c r="I183" s="99">
        <f>I184</f>
        <v>0</v>
      </c>
      <c r="J183" s="99">
        <f>J184</f>
        <v>0</v>
      </c>
      <c r="K183" s="170" t="e">
        <f t="shared" ref="K183:K184" si="40">J183/I183*100</f>
        <v>#DIV/0!</v>
      </c>
      <c r="L183" s="99">
        <f>L184</f>
        <v>0</v>
      </c>
      <c r="M183" s="199" t="e">
        <f t="shared" ref="M183:M184" si="41">L183/I183*100</f>
        <v>#DIV/0!</v>
      </c>
    </row>
    <row r="184" spans="2:13" ht="25.5" hidden="1" customHeight="1">
      <c r="B184" s="100"/>
      <c r="C184" s="101" t="s">
        <v>373</v>
      </c>
      <c r="D184" s="112" t="s">
        <v>329</v>
      </c>
      <c r="E184" s="106" t="s">
        <v>239</v>
      </c>
      <c r="F184" s="103" t="s">
        <v>192</v>
      </c>
      <c r="G184" s="109" t="s">
        <v>287</v>
      </c>
      <c r="H184" s="92"/>
      <c r="I184" s="95">
        <f>I185</f>
        <v>0</v>
      </c>
      <c r="J184" s="95">
        <f>J185</f>
        <v>0</v>
      </c>
      <c r="K184" s="158" t="e">
        <f t="shared" si="40"/>
        <v>#DIV/0!</v>
      </c>
      <c r="L184" s="95">
        <f>L185</f>
        <v>0</v>
      </c>
      <c r="M184" s="157" t="e">
        <f t="shared" si="41"/>
        <v>#DIV/0!</v>
      </c>
    </row>
    <row r="185" spans="2:13" ht="37.5" hidden="1" customHeight="1">
      <c r="B185" s="100"/>
      <c r="C185" s="105" t="s">
        <v>364</v>
      </c>
      <c r="D185" s="112" t="s">
        <v>329</v>
      </c>
      <c r="E185" s="106" t="s">
        <v>239</v>
      </c>
      <c r="F185" s="103" t="s">
        <v>426</v>
      </c>
      <c r="G185" s="109" t="s">
        <v>287</v>
      </c>
      <c r="H185" s="92"/>
      <c r="I185" s="95">
        <f>I189+I191 +I187+I193+I195+I197</f>
        <v>0</v>
      </c>
      <c r="J185" s="95">
        <f>J189+J191 +J187+J193+J195+J197</f>
        <v>0</v>
      </c>
      <c r="K185" s="95" t="e">
        <f>'№4 Ведомственная'!L218</f>
        <v>#DIV/0!</v>
      </c>
      <c r="L185" s="95">
        <f>L189+L191+L187+L193+L195+L197</f>
        <v>0</v>
      </c>
      <c r="M185" s="171" t="e">
        <f>'№4 Ведомственная'!N218</f>
        <v>#DIV/0!</v>
      </c>
    </row>
    <row r="186" spans="2:13" hidden="1">
      <c r="B186" s="100"/>
      <c r="C186" s="101" t="s">
        <v>496</v>
      </c>
      <c r="D186" s="112" t="s">
        <v>329</v>
      </c>
      <c r="E186" s="106" t="s">
        <v>239</v>
      </c>
      <c r="F186" s="103" t="s">
        <v>426</v>
      </c>
      <c r="G186" s="109" t="s">
        <v>303</v>
      </c>
      <c r="H186" s="92"/>
      <c r="I186" s="95">
        <f>'№4 Ведомственная'!J219</f>
        <v>0</v>
      </c>
      <c r="J186" s="95">
        <f>'№4 Ведомственная'!K219</f>
        <v>0</v>
      </c>
      <c r="K186" s="95" t="e">
        <f>'№4 Ведомственная'!L219</f>
        <v>#DIV/0!</v>
      </c>
      <c r="L186" s="95">
        <f>'№4 Ведомственная'!M219</f>
        <v>0</v>
      </c>
      <c r="M186" s="171" t="e">
        <f>'№4 Ведомственная'!N219</f>
        <v>#DIV/0!</v>
      </c>
    </row>
    <row r="187" spans="2:13" ht="37.5" hidden="1" customHeight="1">
      <c r="B187" s="100"/>
      <c r="C187" s="101" t="s">
        <v>22</v>
      </c>
      <c r="D187" s="112" t="s">
        <v>329</v>
      </c>
      <c r="E187" s="106" t="s">
        <v>239</v>
      </c>
      <c r="F187" s="103" t="s">
        <v>426</v>
      </c>
      <c r="G187" s="109" t="s">
        <v>303</v>
      </c>
      <c r="H187" s="92">
        <v>240</v>
      </c>
      <c r="I187" s="95">
        <f>'№4 Ведомственная'!J220</f>
        <v>0</v>
      </c>
      <c r="J187" s="95">
        <f>'№4 Ведомственная'!K220</f>
        <v>0</v>
      </c>
      <c r="K187" s="95" t="e">
        <f>K188</f>
        <v>#DIV/0!</v>
      </c>
      <c r="L187" s="95">
        <f>'№4 Ведомственная'!M220</f>
        <v>0</v>
      </c>
      <c r="M187" s="171" t="e">
        <f>'№4 Ведомственная'!N220</f>
        <v>#DIV/0!</v>
      </c>
    </row>
    <row r="188" spans="2:13" ht="37.5" hidden="1" customHeight="1">
      <c r="B188" s="100"/>
      <c r="C188" s="101" t="s">
        <v>428</v>
      </c>
      <c r="D188" s="112" t="s">
        <v>329</v>
      </c>
      <c r="E188" s="106" t="s">
        <v>239</v>
      </c>
      <c r="F188" s="103" t="s">
        <v>426</v>
      </c>
      <c r="G188" s="109" t="s">
        <v>497</v>
      </c>
      <c r="H188" s="92"/>
      <c r="I188" s="95">
        <f>'№4 Ведомственная'!J221</f>
        <v>0</v>
      </c>
      <c r="J188" s="95">
        <f>'№4 Ведомственная'!K221</f>
        <v>0</v>
      </c>
      <c r="K188" s="95" t="e">
        <f>'№4 Ведомственная'!L221</f>
        <v>#DIV/0!</v>
      </c>
      <c r="L188" s="95">
        <f>'№4 Ведомственная'!M221</f>
        <v>0</v>
      </c>
      <c r="M188" s="171" t="e">
        <f>'№4 Ведомственная'!N220</f>
        <v>#DIV/0!</v>
      </c>
    </row>
    <row r="189" spans="2:13" ht="39" hidden="1" customHeight="1">
      <c r="B189" s="100"/>
      <c r="C189" s="101" t="s">
        <v>22</v>
      </c>
      <c r="D189" s="112" t="s">
        <v>329</v>
      </c>
      <c r="E189" s="106" t="s">
        <v>239</v>
      </c>
      <c r="F189" s="103" t="s">
        <v>426</v>
      </c>
      <c r="G189" s="109" t="s">
        <v>497</v>
      </c>
      <c r="H189" s="92">
        <v>240</v>
      </c>
      <c r="I189" s="95">
        <f>'№4 Ведомственная'!J222</f>
        <v>0</v>
      </c>
      <c r="J189" s="95">
        <f>'№4 Ведомственная'!K222</f>
        <v>0</v>
      </c>
      <c r="K189" s="95" t="e">
        <f>'№4 Ведомственная'!L222</f>
        <v>#DIV/0!</v>
      </c>
      <c r="L189" s="95">
        <f>'№4 Ведомственная'!M222</f>
        <v>0</v>
      </c>
      <c r="M189" s="171" t="e">
        <f>'№4 Ведомственная'!N222</f>
        <v>#DIV/0!</v>
      </c>
    </row>
    <row r="190" spans="2:13" ht="39" hidden="1" customHeight="1">
      <c r="B190" s="100"/>
      <c r="C190" s="101" t="s">
        <v>428</v>
      </c>
      <c r="D190" s="112" t="s">
        <v>329</v>
      </c>
      <c r="E190" s="106" t="s">
        <v>239</v>
      </c>
      <c r="F190" s="103" t="s">
        <v>426</v>
      </c>
      <c r="G190" s="109" t="s">
        <v>453</v>
      </c>
      <c r="H190" s="83"/>
      <c r="I190" s="95">
        <f>'№4 Ведомственная'!J223</f>
        <v>0</v>
      </c>
      <c r="J190" s="95">
        <f>'№4 Ведомственная'!K223</f>
        <v>0</v>
      </c>
      <c r="K190" s="95" t="e">
        <f>'№4 Ведомственная'!L223</f>
        <v>#DIV/0!</v>
      </c>
      <c r="L190" s="95">
        <f>L191</f>
        <v>0</v>
      </c>
      <c r="M190" s="171" t="e">
        <f>'№4 Ведомственная'!N223</f>
        <v>#DIV/0!</v>
      </c>
    </row>
    <row r="191" spans="2:13" ht="39" hidden="1" customHeight="1">
      <c r="B191" s="100"/>
      <c r="C191" s="101" t="s">
        <v>22</v>
      </c>
      <c r="D191" s="112" t="s">
        <v>329</v>
      </c>
      <c r="E191" s="106" t="s">
        <v>239</v>
      </c>
      <c r="F191" s="103" t="s">
        <v>426</v>
      </c>
      <c r="G191" s="109" t="s">
        <v>453</v>
      </c>
      <c r="H191" s="83">
        <v>240</v>
      </c>
      <c r="I191" s="95">
        <f>'№4 Ведомственная'!J224</f>
        <v>0</v>
      </c>
      <c r="J191" s="95">
        <f>'№4 Ведомственная'!K224</f>
        <v>0</v>
      </c>
      <c r="K191" s="95" t="e">
        <f>'№4 Ведомственная'!L224</f>
        <v>#DIV/0!</v>
      </c>
      <c r="L191" s="95">
        <f>'№4 Ведомственная'!M224</f>
        <v>0</v>
      </c>
      <c r="M191" s="171" t="e">
        <f>'№4 Ведомственная'!N224</f>
        <v>#DIV/0!</v>
      </c>
    </row>
    <row r="192" spans="2:13" ht="39" hidden="1" customHeight="1">
      <c r="B192" s="100"/>
      <c r="C192" s="101" t="s">
        <v>501</v>
      </c>
      <c r="D192" s="112" t="s">
        <v>329</v>
      </c>
      <c r="E192" s="106" t="s">
        <v>239</v>
      </c>
      <c r="F192" s="103" t="s">
        <v>426</v>
      </c>
      <c r="G192" s="109" t="s">
        <v>498</v>
      </c>
      <c r="H192" s="92"/>
      <c r="I192" s="95">
        <f>'№4 Ведомственная'!J225</f>
        <v>0</v>
      </c>
      <c r="J192" s="95">
        <f>'№4 Ведомственная'!K225</f>
        <v>0</v>
      </c>
      <c r="K192" s="95" t="e">
        <f>'№4 Ведомственная'!L225</f>
        <v>#DIV/0!</v>
      </c>
      <c r="L192" s="95">
        <f>'№4 Ведомственная'!M225</f>
        <v>0</v>
      </c>
      <c r="M192" s="171" t="e">
        <f>'№4 Ведомственная'!N225</f>
        <v>#DIV/0!</v>
      </c>
    </row>
    <row r="193" spans="2:13" ht="39" hidden="1" customHeight="1">
      <c r="B193" s="100"/>
      <c r="C193" s="101" t="s">
        <v>22</v>
      </c>
      <c r="D193" s="112" t="s">
        <v>329</v>
      </c>
      <c r="E193" s="106" t="s">
        <v>239</v>
      </c>
      <c r="F193" s="103" t="s">
        <v>426</v>
      </c>
      <c r="G193" s="109" t="s">
        <v>498</v>
      </c>
      <c r="H193" s="92">
        <v>240</v>
      </c>
      <c r="I193" s="95">
        <f>'№4 Ведомственная'!J226</f>
        <v>0</v>
      </c>
      <c r="J193" s="95">
        <f>'№4 Ведомственная'!K226</f>
        <v>0</v>
      </c>
      <c r="K193" s="95" t="e">
        <f>'№4 Ведомственная'!L226</f>
        <v>#DIV/0!</v>
      </c>
      <c r="L193" s="95">
        <f>'№4 Ведомственная'!M226</f>
        <v>0</v>
      </c>
      <c r="M193" s="171" t="e">
        <f>'№4 Ведомственная'!N226</f>
        <v>#DIV/0!</v>
      </c>
    </row>
    <row r="194" spans="2:13" hidden="1">
      <c r="B194" s="100"/>
      <c r="C194" s="101" t="s">
        <v>496</v>
      </c>
      <c r="D194" s="112" t="s">
        <v>329</v>
      </c>
      <c r="E194" s="106" t="s">
        <v>239</v>
      </c>
      <c r="F194" s="103" t="s">
        <v>426</v>
      </c>
      <c r="G194" s="109" t="s">
        <v>499</v>
      </c>
      <c r="H194" s="92"/>
      <c r="I194" s="95">
        <f>'№4 Ведомственная'!J227</f>
        <v>0</v>
      </c>
      <c r="J194" s="95">
        <f>'№4 Ведомственная'!K227</f>
        <v>0</v>
      </c>
      <c r="K194" s="95" t="e">
        <f>'№4 Ведомственная'!L227</f>
        <v>#DIV/0!</v>
      </c>
      <c r="L194" s="95">
        <f>'№4 Ведомственная'!M227</f>
        <v>0</v>
      </c>
      <c r="M194" s="171" t="e">
        <f>'№4 Ведомственная'!N227</f>
        <v>#DIV/0!</v>
      </c>
    </row>
    <row r="195" spans="2:13" ht="39" hidden="1" customHeight="1">
      <c r="B195" s="100"/>
      <c r="C195" s="101" t="s">
        <v>22</v>
      </c>
      <c r="D195" s="112" t="s">
        <v>329</v>
      </c>
      <c r="E195" s="106" t="s">
        <v>239</v>
      </c>
      <c r="F195" s="103" t="s">
        <v>426</v>
      </c>
      <c r="G195" s="109" t="s">
        <v>499</v>
      </c>
      <c r="H195" s="92">
        <v>240</v>
      </c>
      <c r="I195" s="95">
        <f>'№4 Ведомственная'!J228</f>
        <v>0</v>
      </c>
      <c r="J195" s="95">
        <f>'№4 Ведомственная'!K228</f>
        <v>0</v>
      </c>
      <c r="K195" s="95" t="e">
        <f>'№4 Ведомственная'!L228</f>
        <v>#DIV/0!</v>
      </c>
      <c r="L195" s="95">
        <f>'№4 Ведомственная'!M228</f>
        <v>0</v>
      </c>
      <c r="M195" s="171" t="e">
        <f>'№4 Ведомственная'!N228</f>
        <v>#DIV/0!</v>
      </c>
    </row>
    <row r="196" spans="2:13" ht="39" hidden="1" customHeight="1">
      <c r="B196" s="100"/>
      <c r="C196" s="101" t="s">
        <v>501</v>
      </c>
      <c r="D196" s="112" t="s">
        <v>329</v>
      </c>
      <c r="E196" s="106" t="s">
        <v>239</v>
      </c>
      <c r="F196" s="103" t="s">
        <v>426</v>
      </c>
      <c r="G196" s="109" t="s">
        <v>500</v>
      </c>
      <c r="H196" s="92"/>
      <c r="I196" s="95">
        <f>'№4 Ведомственная'!J229</f>
        <v>0</v>
      </c>
      <c r="J196" s="95">
        <f>'№4 Ведомственная'!K229</f>
        <v>0</v>
      </c>
      <c r="K196" s="95" t="e">
        <f>'№4 Ведомственная'!L229</f>
        <v>#DIV/0!</v>
      </c>
      <c r="L196" s="95">
        <f>'№4 Ведомственная'!M229</f>
        <v>0</v>
      </c>
      <c r="M196" s="171" t="e">
        <f>'№4 Ведомственная'!N229</f>
        <v>#DIV/0!</v>
      </c>
    </row>
    <row r="197" spans="2:13" ht="39" hidden="1" customHeight="1">
      <c r="B197" s="100"/>
      <c r="C197" s="101" t="s">
        <v>22</v>
      </c>
      <c r="D197" s="112" t="s">
        <v>329</v>
      </c>
      <c r="E197" s="106" t="s">
        <v>239</v>
      </c>
      <c r="F197" s="103" t="s">
        <v>426</v>
      </c>
      <c r="G197" s="109" t="s">
        <v>500</v>
      </c>
      <c r="H197" s="92">
        <v>240</v>
      </c>
      <c r="I197" s="95">
        <f>'№4 Ведомственная'!J230</f>
        <v>0</v>
      </c>
      <c r="J197" s="95">
        <f>'№4 Ведомственная'!K230</f>
        <v>0</v>
      </c>
      <c r="K197" s="95" t="e">
        <f>'№4 Ведомственная'!L230</f>
        <v>#DIV/0!</v>
      </c>
      <c r="L197" s="95">
        <f>'№4 Ведомственная'!M230</f>
        <v>0</v>
      </c>
      <c r="M197" s="171" t="e">
        <f>'№4 Ведомственная'!N230</f>
        <v>#DIV/0!</v>
      </c>
    </row>
    <row r="198" spans="2:13" ht="18.75" hidden="1" customHeight="1">
      <c r="B198" s="90"/>
      <c r="C198" s="119" t="s">
        <v>59</v>
      </c>
      <c r="D198" s="113" t="s">
        <v>60</v>
      </c>
      <c r="E198" s="103" t="s">
        <v>192</v>
      </c>
      <c r="F198" s="103" t="s">
        <v>192</v>
      </c>
      <c r="G198" s="109" t="s">
        <v>287</v>
      </c>
      <c r="H198" s="83"/>
      <c r="I198" s="95">
        <f>I199</f>
        <v>0</v>
      </c>
      <c r="J198" s="95">
        <f>J199</f>
        <v>0</v>
      </c>
      <c r="K198" s="158" t="e">
        <f t="shared" si="39"/>
        <v>#DIV/0!</v>
      </c>
      <c r="L198" s="95">
        <f>L199</f>
        <v>0</v>
      </c>
      <c r="M198" s="157" t="e">
        <f t="shared" si="25"/>
        <v>#DIV/0!</v>
      </c>
    </row>
    <row r="199" spans="2:13" ht="37.5" hidden="1" customHeight="1">
      <c r="B199" s="90"/>
      <c r="C199" s="120" t="s">
        <v>61</v>
      </c>
      <c r="D199" s="113" t="s">
        <v>60</v>
      </c>
      <c r="E199" s="103" t="s">
        <v>237</v>
      </c>
      <c r="F199" s="103" t="s">
        <v>192</v>
      </c>
      <c r="G199" s="109" t="s">
        <v>287</v>
      </c>
      <c r="H199" s="92"/>
      <c r="I199" s="95">
        <f>I200</f>
        <v>0</v>
      </c>
      <c r="J199" s="95">
        <f>J200</f>
        <v>0</v>
      </c>
      <c r="K199" s="158" t="e">
        <f t="shared" si="39"/>
        <v>#DIV/0!</v>
      </c>
      <c r="L199" s="95">
        <f>L200</f>
        <v>0</v>
      </c>
      <c r="M199" s="157" t="e">
        <f t="shared" si="25"/>
        <v>#DIV/0!</v>
      </c>
    </row>
    <row r="200" spans="2:13" hidden="1">
      <c r="B200" s="100"/>
      <c r="C200" s="120" t="s">
        <v>62</v>
      </c>
      <c r="D200" s="113" t="s">
        <v>60</v>
      </c>
      <c r="E200" s="103" t="s">
        <v>237</v>
      </c>
      <c r="F200" s="103" t="s">
        <v>193</v>
      </c>
      <c r="G200" s="109" t="s">
        <v>287</v>
      </c>
      <c r="H200" s="92"/>
      <c r="I200" s="95">
        <f>I201+I205</f>
        <v>0</v>
      </c>
      <c r="J200" s="95">
        <f t="shared" ref="J200:L200" si="42">J201+J205</f>
        <v>0</v>
      </c>
      <c r="K200" s="158" t="e">
        <f t="shared" si="39"/>
        <v>#DIV/0!</v>
      </c>
      <c r="L200" s="95">
        <f t="shared" si="42"/>
        <v>0</v>
      </c>
      <c r="M200" s="157" t="e">
        <f t="shared" si="25"/>
        <v>#DIV/0!</v>
      </c>
    </row>
    <row r="201" spans="2:13" ht="23.25" hidden="1" customHeight="1">
      <c r="B201" s="100"/>
      <c r="C201" s="91" t="s">
        <v>63</v>
      </c>
      <c r="D201" s="113" t="s">
        <v>60</v>
      </c>
      <c r="E201" s="103" t="s">
        <v>237</v>
      </c>
      <c r="F201" s="103" t="s">
        <v>193</v>
      </c>
      <c r="G201" s="109" t="s">
        <v>315</v>
      </c>
      <c r="H201" s="92"/>
      <c r="I201" s="95">
        <f>'№4 Ведомственная'!J285+'№4 Ведомственная'!J99</f>
        <v>0</v>
      </c>
      <c r="J201" s="95">
        <f>'№4 Ведомственная'!K285+'№4 Ведомственная'!K99</f>
        <v>0</v>
      </c>
      <c r="K201" s="158" t="e">
        <f t="shared" si="39"/>
        <v>#DIV/0!</v>
      </c>
      <c r="L201" s="95">
        <f>'№4 Ведомственная'!M285+'№4 Ведомственная'!M99</f>
        <v>0</v>
      </c>
      <c r="M201" s="157" t="e">
        <f>L201/I201*100</f>
        <v>#DIV/0!</v>
      </c>
    </row>
    <row r="202" spans="2:13" ht="23.25" hidden="1" customHeight="1">
      <c r="B202" s="100"/>
      <c r="C202" s="101" t="s">
        <v>22</v>
      </c>
      <c r="D202" s="113" t="s">
        <v>60</v>
      </c>
      <c r="E202" s="103" t="s">
        <v>237</v>
      </c>
      <c r="F202" s="103" t="s">
        <v>193</v>
      </c>
      <c r="G202" s="109" t="s">
        <v>315</v>
      </c>
      <c r="H202" s="92">
        <v>240</v>
      </c>
      <c r="I202" s="95">
        <f>'№4 Ведомственная'!J100</f>
        <v>0</v>
      </c>
      <c r="J202" s="95">
        <f>'№4 Ведомственная'!K100</f>
        <v>0</v>
      </c>
      <c r="K202" s="158" t="e">
        <f t="shared" si="39"/>
        <v>#DIV/0!</v>
      </c>
      <c r="L202" s="95">
        <f>'№4 Ведомственная'!M100</f>
        <v>0</v>
      </c>
      <c r="M202" s="157" t="e">
        <f>L202/I202*100</f>
        <v>#DIV/0!</v>
      </c>
    </row>
    <row r="203" spans="2:13" ht="23.25" hidden="1" customHeight="1">
      <c r="B203" s="100"/>
      <c r="C203" s="75" t="s">
        <v>264</v>
      </c>
      <c r="D203" s="113" t="s">
        <v>60</v>
      </c>
      <c r="E203" s="103" t="s">
        <v>237</v>
      </c>
      <c r="F203" s="103" t="s">
        <v>193</v>
      </c>
      <c r="G203" s="109" t="s">
        <v>315</v>
      </c>
      <c r="H203" s="92">
        <v>320</v>
      </c>
      <c r="I203" s="95">
        <f>'№4 Ведомственная'!J286</f>
        <v>0</v>
      </c>
      <c r="J203" s="95">
        <f>'№4 Ведомственная'!K286</f>
        <v>0</v>
      </c>
      <c r="K203" s="158" t="e">
        <f t="shared" si="39"/>
        <v>#DIV/0!</v>
      </c>
      <c r="L203" s="95">
        <f>'№4 Ведомственная'!M286</f>
        <v>0</v>
      </c>
      <c r="M203" s="157" t="e">
        <f>L203/I203*100</f>
        <v>#DIV/0!</v>
      </c>
    </row>
    <row r="204" spans="2:13" ht="18.75" hidden="1" customHeight="1">
      <c r="B204" s="100"/>
      <c r="C204" s="36" t="s">
        <v>91</v>
      </c>
      <c r="D204" s="113" t="s">
        <v>60</v>
      </c>
      <c r="E204" s="103" t="s">
        <v>237</v>
      </c>
      <c r="F204" s="103" t="s">
        <v>193</v>
      </c>
      <c r="G204" s="109" t="s">
        <v>315</v>
      </c>
      <c r="H204" s="92">
        <v>870</v>
      </c>
      <c r="I204" s="95">
        <v>0</v>
      </c>
      <c r="J204" s="95">
        <v>0</v>
      </c>
      <c r="K204" s="158" t="e">
        <f t="shared" si="39"/>
        <v>#DIV/0!</v>
      </c>
      <c r="L204" s="95">
        <v>0</v>
      </c>
      <c r="M204" s="157" t="e">
        <f t="shared" ref="M204:M206" si="43">L204/I204*100</f>
        <v>#DIV/0!</v>
      </c>
    </row>
    <row r="205" spans="2:13" hidden="1">
      <c r="B205" s="100"/>
      <c r="C205" s="91" t="s">
        <v>296</v>
      </c>
      <c r="D205" s="113" t="s">
        <v>60</v>
      </c>
      <c r="E205" s="103" t="s">
        <v>237</v>
      </c>
      <c r="F205" s="103" t="s">
        <v>193</v>
      </c>
      <c r="G205" s="109" t="s">
        <v>295</v>
      </c>
      <c r="H205" s="92"/>
      <c r="I205" s="95">
        <f>'№4 Ведомственная'!J88</f>
        <v>0</v>
      </c>
      <c r="J205" s="95">
        <f>'№4 Ведомственная'!K88</f>
        <v>0</v>
      </c>
      <c r="K205" s="158" t="e">
        <f t="shared" si="39"/>
        <v>#DIV/0!</v>
      </c>
      <c r="L205" s="95">
        <f>'№4 Ведомственная'!M88</f>
        <v>0</v>
      </c>
      <c r="M205" s="157" t="e">
        <f t="shared" si="43"/>
        <v>#DIV/0!</v>
      </c>
    </row>
    <row r="206" spans="2:13" ht="36.75" hidden="1" customHeight="1">
      <c r="B206" s="100"/>
      <c r="C206" s="101" t="s">
        <v>22</v>
      </c>
      <c r="D206" s="113" t="s">
        <v>60</v>
      </c>
      <c r="E206" s="103" t="s">
        <v>237</v>
      </c>
      <c r="F206" s="103" t="s">
        <v>193</v>
      </c>
      <c r="G206" s="109" t="s">
        <v>295</v>
      </c>
      <c r="H206" s="92">
        <v>240</v>
      </c>
      <c r="I206" s="95">
        <f>'№4 Ведомственная'!J89</f>
        <v>0</v>
      </c>
      <c r="J206" s="95">
        <f>'№4 Ведомственная'!K89</f>
        <v>0</v>
      </c>
      <c r="K206" s="158" t="e">
        <f t="shared" si="39"/>
        <v>#DIV/0!</v>
      </c>
      <c r="L206" s="95">
        <f>'№4 Ведомственная'!M89</f>
        <v>0</v>
      </c>
      <c r="M206" s="157" t="e">
        <f t="shared" si="43"/>
        <v>#DIV/0!</v>
      </c>
    </row>
    <row r="207" spans="2:13">
      <c r="I207" s="192"/>
      <c r="J207" s="192"/>
      <c r="L207" s="192"/>
    </row>
    <row r="414" spans="2:2">
      <c r="B414" s="233"/>
    </row>
    <row r="415" spans="2:2">
      <c r="B415" s="233"/>
    </row>
  </sheetData>
  <mergeCells count="16">
    <mergeCell ref="C5:M5"/>
    <mergeCell ref="C6:M6"/>
    <mergeCell ref="C8:M8"/>
    <mergeCell ref="I10:I11"/>
    <mergeCell ref="J10:K10"/>
    <mergeCell ref="L10:M10"/>
    <mergeCell ref="B414:B415"/>
    <mergeCell ref="B10:B11"/>
    <mergeCell ref="C10:C11"/>
    <mergeCell ref="D11:G11"/>
    <mergeCell ref="D10:H10"/>
    <mergeCell ref="J1:K1"/>
    <mergeCell ref="K2:M2"/>
    <mergeCell ref="L1:M1"/>
    <mergeCell ref="C4:M4"/>
    <mergeCell ref="J3:M3"/>
  </mergeCells>
  <phoneticPr fontId="13" type="noConversion"/>
  <pageMargins left="0.09" right="0.15748031496062992" top="0.43" bottom="0.19685039370078741" header="0.31" footer="0"/>
  <pageSetup paperSize="9" scale="4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45"/>
  </sheetPr>
  <dimension ref="A1:L35"/>
  <sheetViews>
    <sheetView tabSelected="1" view="pageBreakPreview" zoomScale="75" zoomScaleNormal="70" zoomScaleSheetLayoutView="75" workbookViewId="0">
      <selection activeCell="Y8" sqref="Y8"/>
    </sheetView>
  </sheetViews>
  <sheetFormatPr defaultRowHeight="18.75"/>
  <cols>
    <col min="1" max="1" width="47.83203125" style="9" customWidth="1"/>
    <col min="2" max="2" width="23" style="9" customWidth="1"/>
    <col min="3" max="3" width="8" style="9" customWidth="1"/>
    <col min="4" max="4" width="6.33203125" style="9" customWidth="1"/>
    <col min="5" max="5" width="6.83203125" style="9" customWidth="1"/>
    <col min="6" max="6" width="8.1640625" style="9" customWidth="1"/>
    <col min="7" max="7" width="7.5" style="9" customWidth="1"/>
    <col min="8" max="8" width="10.1640625" style="9" customWidth="1"/>
    <col min="9" max="9" width="20.33203125" style="9" customWidth="1"/>
    <col min="10" max="10" width="24" style="9" customWidth="1"/>
    <col min="11" max="11" width="22" style="9" customWidth="1"/>
    <col min="12" max="12" width="15.33203125" style="9" customWidth="1"/>
    <col min="13" max="16384" width="9.33203125" style="9"/>
  </cols>
  <sheetData>
    <row r="1" spans="1:12">
      <c r="L1" s="197" t="s">
        <v>541</v>
      </c>
    </row>
    <row r="2" spans="1:12" ht="94.5" customHeight="1">
      <c r="I2" s="10"/>
      <c r="J2" s="205" t="s">
        <v>506</v>
      </c>
      <c r="K2" s="205"/>
      <c r="L2" s="205"/>
    </row>
    <row r="3" spans="1:12" ht="21.75" customHeight="1">
      <c r="I3" s="10"/>
      <c r="J3" s="205" t="s">
        <v>544</v>
      </c>
      <c r="K3" s="205"/>
      <c r="L3" s="205"/>
    </row>
    <row r="4" spans="1:12" ht="61.5" customHeight="1">
      <c r="A4" s="200" t="s">
        <v>515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12">
      <c r="J5" s="247"/>
      <c r="K5" s="247"/>
      <c r="L5" s="247"/>
    </row>
    <row r="6" spans="1:12" ht="49.5" customHeight="1">
      <c r="A6" s="207" t="s">
        <v>245</v>
      </c>
      <c r="B6" s="210" t="s">
        <v>244</v>
      </c>
      <c r="C6" s="238"/>
      <c r="D6" s="238"/>
      <c r="E6" s="238"/>
      <c r="F6" s="238"/>
      <c r="G6" s="238"/>
      <c r="H6" s="238"/>
      <c r="I6" s="214"/>
      <c r="J6" s="207" t="s">
        <v>508</v>
      </c>
      <c r="K6" s="213" t="s">
        <v>163</v>
      </c>
      <c r="L6" s="214"/>
    </row>
    <row r="7" spans="1:12" ht="33.75" customHeight="1">
      <c r="A7" s="207"/>
      <c r="B7" s="240" t="s">
        <v>246</v>
      </c>
      <c r="C7" s="208" t="s">
        <v>181</v>
      </c>
      <c r="D7" s="239" t="s">
        <v>182</v>
      </c>
      <c r="E7" s="243" t="s">
        <v>184</v>
      </c>
      <c r="F7" s="243"/>
      <c r="G7" s="243"/>
      <c r="H7" s="239" t="s">
        <v>183</v>
      </c>
      <c r="I7" s="240" t="s">
        <v>3</v>
      </c>
      <c r="J7" s="207"/>
      <c r="K7" s="207" t="s">
        <v>2</v>
      </c>
      <c r="L7" s="207" t="s">
        <v>164</v>
      </c>
    </row>
    <row r="8" spans="1:12" ht="180.75" customHeight="1">
      <c r="A8" s="207"/>
      <c r="B8" s="242"/>
      <c r="C8" s="208"/>
      <c r="D8" s="239"/>
      <c r="E8" s="43" t="s">
        <v>231</v>
      </c>
      <c r="F8" s="43" t="s">
        <v>232</v>
      </c>
      <c r="G8" s="43" t="s">
        <v>233</v>
      </c>
      <c r="H8" s="239"/>
      <c r="I8" s="241"/>
      <c r="J8" s="207"/>
      <c r="K8" s="207"/>
      <c r="L8" s="207"/>
    </row>
    <row r="9" spans="1:12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  <c r="G9" s="44">
        <v>7</v>
      </c>
      <c r="H9" s="44">
        <v>8</v>
      </c>
      <c r="I9" s="44">
        <v>9</v>
      </c>
      <c r="J9" s="44">
        <v>10</v>
      </c>
      <c r="K9" s="44">
        <v>11</v>
      </c>
      <c r="L9" s="44">
        <v>12</v>
      </c>
    </row>
    <row r="10" spans="1:12" ht="74.25" customHeight="1">
      <c r="A10" s="52" t="s">
        <v>97</v>
      </c>
      <c r="B10" s="38" t="s">
        <v>258</v>
      </c>
      <c r="C10" s="35" t="s">
        <v>192</v>
      </c>
      <c r="D10" s="35" t="s">
        <v>192</v>
      </c>
      <c r="E10" s="35" t="s">
        <v>192</v>
      </c>
      <c r="F10" s="35" t="s">
        <v>192</v>
      </c>
      <c r="G10" s="35" t="s">
        <v>192</v>
      </c>
      <c r="H10" s="35" t="s">
        <v>238</v>
      </c>
      <c r="I10" s="35" t="s">
        <v>236</v>
      </c>
      <c r="J10" s="168">
        <f>J27+J23+J18+J15+J12</f>
        <v>-740122.30999999866</v>
      </c>
      <c r="K10" s="168">
        <f>K27+K23+K18+K15+K12</f>
        <v>-1236800.5000000037</v>
      </c>
      <c r="L10" s="45">
        <f>K10/J10*100</f>
        <v>167.10758252916412</v>
      </c>
    </row>
    <row r="11" spans="1:12" ht="56.25" hidden="1">
      <c r="A11" s="49" t="s">
        <v>135</v>
      </c>
      <c r="B11" s="38" t="s">
        <v>258</v>
      </c>
      <c r="C11" s="35" t="s">
        <v>193</v>
      </c>
      <c r="D11" s="35" t="s">
        <v>197</v>
      </c>
      <c r="E11" s="35" t="s">
        <v>192</v>
      </c>
      <c r="F11" s="35" t="s">
        <v>192</v>
      </c>
      <c r="G11" s="35" t="s">
        <v>192</v>
      </c>
      <c r="H11" s="35" t="s">
        <v>238</v>
      </c>
      <c r="I11" s="35" t="s">
        <v>236</v>
      </c>
      <c r="J11" s="135">
        <f>J12+J14</f>
        <v>0</v>
      </c>
      <c r="K11" s="135">
        <f>K12+K14</f>
        <v>0</v>
      </c>
      <c r="L11" s="45">
        <v>0</v>
      </c>
    </row>
    <row r="12" spans="1:12" ht="56.25" hidden="1">
      <c r="A12" s="49" t="s">
        <v>156</v>
      </c>
      <c r="B12" s="38" t="s">
        <v>258</v>
      </c>
      <c r="C12" s="35" t="s">
        <v>193</v>
      </c>
      <c r="D12" s="35" t="s">
        <v>197</v>
      </c>
      <c r="E12" s="35" t="s">
        <v>192</v>
      </c>
      <c r="F12" s="35" t="s">
        <v>192</v>
      </c>
      <c r="G12" s="35" t="s">
        <v>192</v>
      </c>
      <c r="H12" s="35" t="s">
        <v>238</v>
      </c>
      <c r="I12" s="35" t="s">
        <v>155</v>
      </c>
      <c r="J12" s="135">
        <f>J13</f>
        <v>0</v>
      </c>
      <c r="K12" s="135">
        <f>K13</f>
        <v>0</v>
      </c>
      <c r="L12" s="45" t="e">
        <f t="shared" ref="L12:L28" si="0">K12/J12*100</f>
        <v>#DIV/0!</v>
      </c>
    </row>
    <row r="13" spans="1:12" ht="93.75" hidden="1">
      <c r="A13" s="49" t="s">
        <v>158</v>
      </c>
      <c r="B13" s="38" t="s">
        <v>258</v>
      </c>
      <c r="C13" s="35" t="s">
        <v>193</v>
      </c>
      <c r="D13" s="35" t="s">
        <v>197</v>
      </c>
      <c r="E13" s="35" t="s">
        <v>192</v>
      </c>
      <c r="F13" s="35" t="s">
        <v>192</v>
      </c>
      <c r="G13" s="35" t="s">
        <v>192</v>
      </c>
      <c r="H13" s="35" t="s">
        <v>238</v>
      </c>
      <c r="I13" s="35" t="s">
        <v>157</v>
      </c>
      <c r="J13" s="135">
        <v>0</v>
      </c>
      <c r="K13" s="135">
        <v>0</v>
      </c>
      <c r="L13" s="45" t="e">
        <f t="shared" si="0"/>
        <v>#DIV/0!</v>
      </c>
    </row>
    <row r="14" spans="1:12" ht="75" hidden="1">
      <c r="A14" s="50" t="s">
        <v>136</v>
      </c>
      <c r="B14" s="38" t="s">
        <v>258</v>
      </c>
      <c r="C14" s="35" t="s">
        <v>193</v>
      </c>
      <c r="D14" s="35" t="s">
        <v>197</v>
      </c>
      <c r="E14" s="35" t="s">
        <v>192</v>
      </c>
      <c r="F14" s="35" t="s">
        <v>192</v>
      </c>
      <c r="G14" s="35" t="s">
        <v>192</v>
      </c>
      <c r="H14" s="35" t="s">
        <v>238</v>
      </c>
      <c r="I14" s="35" t="s">
        <v>185</v>
      </c>
      <c r="J14" s="135">
        <f>J15</f>
        <v>0</v>
      </c>
      <c r="K14" s="135">
        <f>K15</f>
        <v>0</v>
      </c>
      <c r="L14" s="45">
        <v>0</v>
      </c>
    </row>
    <row r="15" spans="1:12" ht="93.75" hidden="1">
      <c r="A15" s="49" t="s">
        <v>137</v>
      </c>
      <c r="B15" s="38" t="s">
        <v>258</v>
      </c>
      <c r="C15" s="35" t="s">
        <v>193</v>
      </c>
      <c r="D15" s="35" t="s">
        <v>197</v>
      </c>
      <c r="E15" s="35" t="s">
        <v>192</v>
      </c>
      <c r="F15" s="35" t="s">
        <v>192</v>
      </c>
      <c r="G15" s="35" t="s">
        <v>200</v>
      </c>
      <c r="H15" s="35" t="s">
        <v>238</v>
      </c>
      <c r="I15" s="35" t="s">
        <v>150</v>
      </c>
      <c r="J15" s="135">
        <v>0</v>
      </c>
      <c r="K15" s="135">
        <v>0</v>
      </c>
      <c r="L15" s="45">
        <v>0</v>
      </c>
    </row>
    <row r="16" spans="1:12" ht="56.25" hidden="1">
      <c r="A16" s="49" t="s">
        <v>138</v>
      </c>
      <c r="B16" s="38" t="s">
        <v>258</v>
      </c>
      <c r="C16" s="35" t="s">
        <v>193</v>
      </c>
      <c r="D16" s="35" t="s">
        <v>194</v>
      </c>
      <c r="E16" s="35" t="s">
        <v>192</v>
      </c>
      <c r="F16" s="35" t="s">
        <v>192</v>
      </c>
      <c r="G16" s="35" t="s">
        <v>192</v>
      </c>
      <c r="H16" s="35" t="s">
        <v>238</v>
      </c>
      <c r="I16" s="35" t="s">
        <v>236</v>
      </c>
      <c r="J16" s="135">
        <v>0</v>
      </c>
      <c r="K16" s="135">
        <v>0</v>
      </c>
      <c r="L16" s="45" t="e">
        <f t="shared" si="0"/>
        <v>#DIV/0!</v>
      </c>
    </row>
    <row r="17" spans="1:12" ht="93.75" hidden="1">
      <c r="A17" s="49" t="s">
        <v>139</v>
      </c>
      <c r="B17" s="38" t="s">
        <v>258</v>
      </c>
      <c r="C17" s="35" t="s">
        <v>193</v>
      </c>
      <c r="D17" s="35" t="s">
        <v>194</v>
      </c>
      <c r="E17" s="35" t="s">
        <v>192</v>
      </c>
      <c r="F17" s="35" t="s">
        <v>192</v>
      </c>
      <c r="G17" s="35" t="s">
        <v>192</v>
      </c>
      <c r="H17" s="35" t="s">
        <v>238</v>
      </c>
      <c r="I17" s="35" t="s">
        <v>185</v>
      </c>
      <c r="J17" s="135">
        <v>0</v>
      </c>
      <c r="K17" s="135">
        <v>0</v>
      </c>
      <c r="L17" s="45" t="e">
        <f t="shared" si="0"/>
        <v>#DIV/0!</v>
      </c>
    </row>
    <row r="18" spans="1:12" ht="112.5" hidden="1">
      <c r="A18" s="49" t="s">
        <v>140</v>
      </c>
      <c r="B18" s="38" t="s">
        <v>258</v>
      </c>
      <c r="C18" s="35" t="s">
        <v>193</v>
      </c>
      <c r="D18" s="35" t="s">
        <v>194</v>
      </c>
      <c r="E18" s="35" t="s">
        <v>192</v>
      </c>
      <c r="F18" s="35" t="s">
        <v>192</v>
      </c>
      <c r="G18" s="35" t="s">
        <v>200</v>
      </c>
      <c r="H18" s="35" t="s">
        <v>238</v>
      </c>
      <c r="I18" s="35" t="s">
        <v>150</v>
      </c>
      <c r="J18" s="135">
        <v>0</v>
      </c>
      <c r="K18" s="135">
        <v>0</v>
      </c>
      <c r="L18" s="45" t="e">
        <f t="shared" si="0"/>
        <v>#DIV/0!</v>
      </c>
    </row>
    <row r="19" spans="1:12" ht="37.5" customHeight="1">
      <c r="A19" s="49" t="s">
        <v>141</v>
      </c>
      <c r="B19" s="38" t="s">
        <v>258</v>
      </c>
      <c r="C19" s="35" t="s">
        <v>193</v>
      </c>
      <c r="D19" s="35" t="s">
        <v>200</v>
      </c>
      <c r="E19" s="35" t="s">
        <v>192</v>
      </c>
      <c r="F19" s="35" t="s">
        <v>192</v>
      </c>
      <c r="G19" s="35" t="s">
        <v>192</v>
      </c>
      <c r="H19" s="35" t="s">
        <v>238</v>
      </c>
      <c r="I19" s="35" t="s">
        <v>236</v>
      </c>
      <c r="J19" s="135">
        <f>J20+J24</f>
        <v>-740122.30999999866</v>
      </c>
      <c r="K19" s="135">
        <f>K20+K24</f>
        <v>-1236800.5000000037</v>
      </c>
      <c r="L19" s="45">
        <f t="shared" si="0"/>
        <v>167.10758252916412</v>
      </c>
    </row>
    <row r="20" spans="1:12" ht="37.5">
      <c r="A20" s="49" t="s">
        <v>142</v>
      </c>
      <c r="B20" s="38" t="s">
        <v>258</v>
      </c>
      <c r="C20" s="35" t="s">
        <v>193</v>
      </c>
      <c r="D20" s="35" t="s">
        <v>200</v>
      </c>
      <c r="E20" s="35" t="s">
        <v>192</v>
      </c>
      <c r="F20" s="35" t="s">
        <v>192</v>
      </c>
      <c r="G20" s="35" t="s">
        <v>192</v>
      </c>
      <c r="H20" s="35" t="s">
        <v>238</v>
      </c>
      <c r="I20" s="35" t="s">
        <v>151</v>
      </c>
      <c r="J20" s="135">
        <f t="shared" ref="J20:K22" si="1">J21</f>
        <v>-30634365.170000002</v>
      </c>
      <c r="K20" s="135">
        <f t="shared" si="1"/>
        <v>-31060641.650000002</v>
      </c>
      <c r="L20" s="45">
        <f t="shared" si="0"/>
        <v>101.39149767796542</v>
      </c>
    </row>
    <row r="21" spans="1:12" ht="37.5">
      <c r="A21" s="49" t="s">
        <v>143</v>
      </c>
      <c r="B21" s="38" t="s">
        <v>258</v>
      </c>
      <c r="C21" s="35" t="s">
        <v>193</v>
      </c>
      <c r="D21" s="35" t="s">
        <v>200</v>
      </c>
      <c r="E21" s="35" t="s">
        <v>197</v>
      </c>
      <c r="F21" s="35" t="s">
        <v>192</v>
      </c>
      <c r="G21" s="35" t="s">
        <v>192</v>
      </c>
      <c r="H21" s="35" t="s">
        <v>238</v>
      </c>
      <c r="I21" s="35" t="s">
        <v>151</v>
      </c>
      <c r="J21" s="135">
        <f t="shared" si="1"/>
        <v>-30634365.170000002</v>
      </c>
      <c r="K21" s="135">
        <f t="shared" si="1"/>
        <v>-31060641.650000002</v>
      </c>
      <c r="L21" s="45">
        <f t="shared" si="0"/>
        <v>101.39149767796542</v>
      </c>
    </row>
    <row r="22" spans="1:12" ht="37.5">
      <c r="A22" s="49" t="s">
        <v>144</v>
      </c>
      <c r="B22" s="38" t="s">
        <v>258</v>
      </c>
      <c r="C22" s="35" t="s">
        <v>193</v>
      </c>
      <c r="D22" s="35" t="s">
        <v>200</v>
      </c>
      <c r="E22" s="35" t="s">
        <v>197</v>
      </c>
      <c r="F22" s="35" t="s">
        <v>193</v>
      </c>
      <c r="G22" s="35" t="s">
        <v>192</v>
      </c>
      <c r="H22" s="35" t="s">
        <v>238</v>
      </c>
      <c r="I22" s="35" t="s">
        <v>186</v>
      </c>
      <c r="J22" s="135">
        <f t="shared" si="1"/>
        <v>-30634365.170000002</v>
      </c>
      <c r="K22" s="135">
        <f t="shared" si="1"/>
        <v>-31060641.650000002</v>
      </c>
      <c r="L22" s="45">
        <f t="shared" si="0"/>
        <v>101.39149767796542</v>
      </c>
    </row>
    <row r="23" spans="1:12" ht="56.25">
      <c r="A23" s="51" t="s">
        <v>145</v>
      </c>
      <c r="B23" s="38" t="s">
        <v>258</v>
      </c>
      <c r="C23" s="38" t="s">
        <v>193</v>
      </c>
      <c r="D23" s="38" t="s">
        <v>200</v>
      </c>
      <c r="E23" s="38" t="s">
        <v>197</v>
      </c>
      <c r="F23" s="38" t="s">
        <v>193</v>
      </c>
      <c r="G23" s="38" t="s">
        <v>198</v>
      </c>
      <c r="H23" s="38" t="s">
        <v>238</v>
      </c>
      <c r="I23" s="38" t="s">
        <v>186</v>
      </c>
      <c r="J23" s="135">
        <f>-' №2 Доходы'!J110</f>
        <v>-30634365.170000002</v>
      </c>
      <c r="K23" s="135">
        <f>-' №2 Доходы'!K110</f>
        <v>-31060641.650000002</v>
      </c>
      <c r="L23" s="45">
        <f t="shared" si="0"/>
        <v>101.39149767796542</v>
      </c>
    </row>
    <row r="24" spans="1:12" ht="37.5">
      <c r="A24" s="51" t="s">
        <v>146</v>
      </c>
      <c r="B24" s="38" t="s">
        <v>258</v>
      </c>
      <c r="C24" s="38" t="s">
        <v>193</v>
      </c>
      <c r="D24" s="38" t="s">
        <v>200</v>
      </c>
      <c r="E24" s="38" t="s">
        <v>192</v>
      </c>
      <c r="F24" s="38" t="s">
        <v>192</v>
      </c>
      <c r="G24" s="38" t="s">
        <v>192</v>
      </c>
      <c r="H24" s="38" t="s">
        <v>238</v>
      </c>
      <c r="I24" s="38" t="s">
        <v>152</v>
      </c>
      <c r="J24" s="135">
        <f t="shared" ref="J24:K26" si="2">J25</f>
        <v>29894242.860000003</v>
      </c>
      <c r="K24" s="135">
        <f t="shared" si="2"/>
        <v>29823841.149999999</v>
      </c>
      <c r="L24" s="45">
        <f t="shared" si="0"/>
        <v>99.764497430727019</v>
      </c>
    </row>
    <row r="25" spans="1:12" ht="37.5">
      <c r="A25" s="51" t="s">
        <v>147</v>
      </c>
      <c r="B25" s="38" t="s">
        <v>258</v>
      </c>
      <c r="C25" s="38" t="s">
        <v>193</v>
      </c>
      <c r="D25" s="38" t="s">
        <v>200</v>
      </c>
      <c r="E25" s="38" t="s">
        <v>197</v>
      </c>
      <c r="F25" s="38" t="s">
        <v>192</v>
      </c>
      <c r="G25" s="38" t="s">
        <v>192</v>
      </c>
      <c r="H25" s="38" t="s">
        <v>238</v>
      </c>
      <c r="I25" s="38" t="s">
        <v>152</v>
      </c>
      <c r="J25" s="135">
        <f t="shared" si="2"/>
        <v>29894242.860000003</v>
      </c>
      <c r="K25" s="135">
        <f t="shared" si="2"/>
        <v>29823841.149999999</v>
      </c>
      <c r="L25" s="45">
        <f t="shared" si="0"/>
        <v>99.764497430727019</v>
      </c>
    </row>
    <row r="26" spans="1:12" ht="37.5">
      <c r="A26" s="51" t="s">
        <v>148</v>
      </c>
      <c r="B26" s="38" t="s">
        <v>258</v>
      </c>
      <c r="C26" s="38" t="s">
        <v>193</v>
      </c>
      <c r="D26" s="38" t="s">
        <v>200</v>
      </c>
      <c r="E26" s="38" t="s">
        <v>197</v>
      </c>
      <c r="F26" s="38" t="s">
        <v>193</v>
      </c>
      <c r="G26" s="38" t="s">
        <v>192</v>
      </c>
      <c r="H26" s="38" t="s">
        <v>238</v>
      </c>
      <c r="I26" s="38" t="s">
        <v>187</v>
      </c>
      <c r="J26" s="135">
        <f t="shared" si="2"/>
        <v>29894242.860000003</v>
      </c>
      <c r="K26" s="135">
        <f t="shared" si="2"/>
        <v>29823841.149999999</v>
      </c>
      <c r="L26" s="45">
        <f t="shared" si="0"/>
        <v>99.764497430727019</v>
      </c>
    </row>
    <row r="27" spans="1:12" ht="56.25">
      <c r="A27" s="51" t="s">
        <v>149</v>
      </c>
      <c r="B27" s="38" t="s">
        <v>258</v>
      </c>
      <c r="C27" s="38" t="s">
        <v>193</v>
      </c>
      <c r="D27" s="38" t="s">
        <v>200</v>
      </c>
      <c r="E27" s="38" t="s">
        <v>197</v>
      </c>
      <c r="F27" s="38" t="s">
        <v>193</v>
      </c>
      <c r="G27" s="38" t="s">
        <v>198</v>
      </c>
      <c r="H27" s="38" t="s">
        <v>238</v>
      </c>
      <c r="I27" s="38" t="s">
        <v>187</v>
      </c>
      <c r="J27" s="135">
        <f>'№ 3 Функциональная '!D38-J15</f>
        <v>29894242.860000003</v>
      </c>
      <c r="K27" s="135">
        <f>'№ 3 Функциональная '!E38-K15</f>
        <v>29823841.149999999</v>
      </c>
      <c r="L27" s="45">
        <f t="shared" si="0"/>
        <v>99.764497430727019</v>
      </c>
    </row>
    <row r="28" spans="1:12">
      <c r="A28" s="244" t="s">
        <v>167</v>
      </c>
      <c r="B28" s="245"/>
      <c r="C28" s="245"/>
      <c r="D28" s="245"/>
      <c r="E28" s="245"/>
      <c r="F28" s="245"/>
      <c r="G28" s="245"/>
      <c r="H28" s="245"/>
      <c r="I28" s="246"/>
      <c r="J28" s="135">
        <f>J10</f>
        <v>-740122.30999999866</v>
      </c>
      <c r="K28" s="135">
        <f>K10</f>
        <v>-1236800.5000000037</v>
      </c>
      <c r="L28" s="45">
        <f t="shared" si="0"/>
        <v>167.10758252916412</v>
      </c>
    </row>
    <row r="29" spans="1:12">
      <c r="A29" s="31"/>
      <c r="B29" s="31"/>
      <c r="C29" s="31"/>
      <c r="D29" s="31"/>
      <c r="E29" s="31"/>
      <c r="F29" s="31"/>
      <c r="G29" s="31"/>
      <c r="H29" s="31"/>
      <c r="I29" s="31"/>
      <c r="J29" s="46"/>
      <c r="K29" s="46"/>
      <c r="L29" s="46"/>
    </row>
    <row r="30" spans="1:12">
      <c r="A30" s="31"/>
      <c r="B30" s="31"/>
      <c r="C30" s="31"/>
      <c r="D30" s="31"/>
      <c r="E30" s="31"/>
      <c r="F30" s="31"/>
      <c r="G30" s="31"/>
      <c r="H30" s="31"/>
      <c r="I30" s="31"/>
      <c r="J30" s="46"/>
      <c r="K30" s="46"/>
      <c r="L30" s="46"/>
    </row>
    <row r="31" spans="1:12">
      <c r="A31" s="31"/>
      <c r="B31" s="31"/>
      <c r="C31" s="31"/>
      <c r="D31" s="31"/>
      <c r="E31" s="31"/>
      <c r="F31" s="31"/>
      <c r="G31" s="31"/>
      <c r="H31" s="31"/>
      <c r="I31" s="31"/>
      <c r="J31" s="46"/>
      <c r="K31" s="46"/>
      <c r="L31" s="46"/>
    </row>
    <row r="32" spans="1:12">
      <c r="A32" s="31"/>
      <c r="B32" s="31"/>
      <c r="C32" s="31"/>
      <c r="D32" s="31"/>
      <c r="E32" s="31"/>
      <c r="F32" s="31"/>
      <c r="G32" s="31"/>
      <c r="H32" s="31"/>
      <c r="I32" s="31"/>
      <c r="J32" s="46"/>
      <c r="K32" s="46"/>
      <c r="L32" s="46"/>
    </row>
    <row r="33" spans="1:12">
      <c r="A33" s="31"/>
      <c r="B33" s="31"/>
      <c r="C33" s="31"/>
      <c r="D33" s="31"/>
      <c r="E33" s="31"/>
      <c r="F33" s="31"/>
      <c r="G33" s="31"/>
      <c r="H33" s="31"/>
      <c r="I33" s="31"/>
      <c r="J33" s="46"/>
      <c r="K33" s="46"/>
      <c r="L33" s="46"/>
    </row>
    <row r="34" spans="1:12">
      <c r="A34" s="31"/>
      <c r="B34" s="31"/>
      <c r="C34" s="31"/>
      <c r="D34" s="31"/>
      <c r="E34" s="31"/>
      <c r="F34" s="31"/>
      <c r="G34" s="31"/>
      <c r="H34" s="31"/>
      <c r="I34" s="31"/>
      <c r="J34" s="46"/>
      <c r="K34" s="46"/>
      <c r="L34" s="46"/>
    </row>
    <row r="35" spans="1:12">
      <c r="A35" s="31"/>
      <c r="B35" s="31"/>
      <c r="C35" s="31"/>
      <c r="D35" s="31"/>
      <c r="E35" s="31"/>
      <c r="F35" s="31"/>
      <c r="G35" s="31"/>
      <c r="H35" s="31"/>
      <c r="I35" s="31"/>
      <c r="J35" s="46"/>
      <c r="K35" s="46"/>
      <c r="L35" s="46"/>
    </row>
  </sheetData>
  <mergeCells count="17">
    <mergeCell ref="A6:A8"/>
    <mergeCell ref="A28:I28"/>
    <mergeCell ref="A4:L4"/>
    <mergeCell ref="J6:J8"/>
    <mergeCell ref="J5:L5"/>
    <mergeCell ref="K6:L6"/>
    <mergeCell ref="K7:K8"/>
    <mergeCell ref="L7:L8"/>
    <mergeCell ref="J2:L2"/>
    <mergeCell ref="B6:I6"/>
    <mergeCell ref="H7:H8"/>
    <mergeCell ref="I7:I8"/>
    <mergeCell ref="B7:B8"/>
    <mergeCell ref="C7:C8"/>
    <mergeCell ref="D7:D8"/>
    <mergeCell ref="E7:G7"/>
    <mergeCell ref="J3:L3"/>
  </mergeCells>
  <phoneticPr fontId="2" type="noConversion"/>
  <pageMargins left="0.43307086614173229" right="0.15748031496062992" top="0.6692913385826772" bottom="0.78740157480314965" header="0.51181102362204722" footer="0.51181102362204722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Приложение №1</vt:lpstr>
      <vt:lpstr> №2 Доходы</vt:lpstr>
      <vt:lpstr>№ 3 Функциональная </vt:lpstr>
      <vt:lpstr>№4 Ведомственная</vt:lpstr>
      <vt:lpstr>№5 МП</vt:lpstr>
      <vt:lpstr> № 6 Источники</vt:lpstr>
      <vt:lpstr>' №2 Доходы'!Заголовки_для_печати</vt:lpstr>
      <vt:lpstr>'№ 3 Функциональная '!Заголовки_для_печати</vt:lpstr>
      <vt:lpstr>'№4 Ведомственная'!Заголовки_для_печати</vt:lpstr>
      <vt:lpstr>'№5 МП'!Заголовки_для_печати</vt:lpstr>
      <vt:lpstr>' № 6 Источники'!Область_печати</vt:lpstr>
      <vt:lpstr>' №2 Доходы'!Область_печати</vt:lpstr>
      <vt:lpstr>'№4 Ведомственная'!Область_печати</vt:lpstr>
      <vt:lpstr>'№5 МП'!Область_печати</vt:lpstr>
    </vt:vector>
  </TitlesOfParts>
  <Company>Комитет ФиК АОО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АИС</dc:creator>
  <cp:lastModifiedBy>buh</cp:lastModifiedBy>
  <cp:lastPrinted>2023-04-11T06:25:59Z</cp:lastPrinted>
  <dcterms:created xsi:type="dcterms:W3CDTF">2004-10-15T10:01:02Z</dcterms:created>
  <dcterms:modified xsi:type="dcterms:W3CDTF">2023-05-19T03:13:21Z</dcterms:modified>
</cp:coreProperties>
</file>